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4"/>
  </bookViews>
  <sheets>
    <sheet name="Resultaträkning - Q" sheetId="1" r:id="rId1"/>
    <sheet name="Balansräkning - Q" sheetId="2" r:id="rId2"/>
    <sheet name="Nyckeltal - Q" sheetId="3" r:id="rId3"/>
    <sheet name="Segment - Q" sheetId="4" r:id="rId4"/>
    <sheet name="Alternativa nyckeltal - Q" sheetId="5" r:id="rId5"/>
  </sheets>
  <externalReferences>
    <externalReference r:id="rId8"/>
  </externalReferences>
  <definedNames>
    <definedName name="_xlnm.Print_Area" localSheetId="4">'Alternativa nyckeltal - Q'!$A$1:$E$45</definedName>
    <definedName name="_xlnm.Print_Area" localSheetId="1">'Balansräkning - Q'!$A$1:$F$37</definedName>
    <definedName name="_xlnm.Print_Area" localSheetId="2">'Nyckeltal - Q'!$A$1:$F$18</definedName>
    <definedName name="_xlnm.Print_Area" localSheetId="0">'Resultaträkning - Q'!$A$1:$F$26</definedName>
    <definedName name="_xlnm.Print_Area" localSheetId="3">'Segment - Q'!$A$1:$J$21</definedName>
    <definedName name="Inm_1660">#N/A</definedName>
    <definedName name="_xlnm.Print_Area" localSheetId="0">'Resultaträkning - Q'!$A$1:$F$26</definedName>
    <definedName name="_xlnm.Print_Area" localSheetId="1">'Balansräkning - Q'!$A$1:$F$37</definedName>
    <definedName name="_xlnm.Print_Area" localSheetId="2">'Nyckeltal - Q'!$A$1:$F$18</definedName>
    <definedName name="Inm_1660" localSheetId="3">#N/A</definedName>
    <definedName name="_xlnm.Print_Area" localSheetId="3">'Segment - Q'!$A$1:$J$21</definedName>
    <definedName name="Inm_1660" localSheetId="4">#N/A</definedName>
    <definedName name="_xlnm.Print_Area" localSheetId="4">'Alternativa nyckeltal - Q'!$A$1:$E$46</definedName>
    <definedName name="_xlnm.Print_Area" localSheetId="4">'Alternativa nyckeltal - Q'!$A$1:$E$45</definedName>
  </definedNames>
  <calcPr fullCalcOnLoad="1"/>
</workbook>
</file>

<file path=xl/sharedStrings.xml><?xml version="1.0" encoding="utf-8"?>
<sst xmlns="http://schemas.openxmlformats.org/spreadsheetml/2006/main" count="174" uniqueCount="115">
  <si>
    <t>Resultaträkning i sammandrag</t>
  </si>
  <si>
    <t>TSEK</t>
  </si>
  <si>
    <t>Q2 2017</t>
  </si>
  <si>
    <t>Q1 2017</t>
  </si>
  <si>
    <t>Q4 2016</t>
  </si>
  <si>
    <t>Q3 2016</t>
  </si>
  <si>
    <t>Q2 2016</t>
  </si>
  <si>
    <t>Ränteintäkter</t>
  </si>
  <si>
    <t>Räntekostnader</t>
  </si>
  <si>
    <t>Provisionsintäkter</t>
  </si>
  <si>
    <t>Provisionskostnader, bankrörelsen</t>
  </si>
  <si>
    <t>Premieintäkter, netto</t>
  </si>
  <si>
    <t>Försäkringsersättningar, netto</t>
  </si>
  <si>
    <t>Provisionskostnader försäkringsrörelsen</t>
  </si>
  <si>
    <t>Nettoresultat av finansiella transaktioner</t>
  </si>
  <si>
    <t>Resultat från andelar i koncernföretag</t>
  </si>
  <si>
    <t>Övriga rörelseintäkter</t>
  </si>
  <si>
    <t>Summa rörelseintäkter</t>
  </si>
  <si>
    <t xml:space="preserve"> </t>
  </si>
  <si>
    <t>Allmänna administrationskostnader</t>
  </si>
  <si>
    <t>Av- och nedskrivningar av anläggningstillgångar</t>
  </si>
  <si>
    <t>Övriga rörelsekostnader</t>
  </si>
  <si>
    <t>Summa kostnader före kreditförluster</t>
  </si>
  <si>
    <t>Resultat före kreditförluster</t>
  </si>
  <si>
    <t>Kreditförluster, netto</t>
  </si>
  <si>
    <t>Rörelseresultat</t>
  </si>
  <si>
    <t>Skatt på periodens resultat</t>
  </si>
  <si>
    <t>Periodens resultat</t>
  </si>
  <si>
    <t>Rapport över finansiell ställning i sammandrag</t>
  </si>
  <si>
    <t>Tillgångar</t>
  </si>
  <si>
    <t>Kassa och tillgodohavanden hos centralbanker</t>
  </si>
  <si>
    <t>Belåningsbara statsskuldförbindelser m.m.</t>
  </si>
  <si>
    <t>Utlåning till kreditinstitut</t>
  </si>
  <si>
    <t>Utlåning till allmänheten</t>
  </si>
  <si>
    <t>Obligationer och andra räntebärande värdepapper</t>
  </si>
  <si>
    <t>Förlagslån</t>
  </si>
  <si>
    <t>Aktier och andelar</t>
  </si>
  <si>
    <t>Immateriella tillgångar</t>
  </si>
  <si>
    <t>Materiella anläggningstillgångar</t>
  </si>
  <si>
    <t>Återförsäkrares andel i försäkringstekniska avsättningar</t>
  </si>
  <si>
    <t>Övriga tillgångar</t>
  </si>
  <si>
    <t>Förutbetalda kostnader och upplupna intäkter</t>
  </si>
  <si>
    <t>SUMMA TILLGÅNGAR</t>
  </si>
  <si>
    <t>Skulder, avsättningar och eget kapital</t>
  </si>
  <si>
    <t>Skulder och avsättningar</t>
  </si>
  <si>
    <t>Skulder till kreditinstitut</t>
  </si>
  <si>
    <t>In- och upplåning från allmänheten</t>
  </si>
  <si>
    <t>Övriga skulder</t>
  </si>
  <si>
    <t>Upplupna kostnader och förutbetalda intäkter</t>
  </si>
  <si>
    <t>Försäkringstekniska avsättningar</t>
  </si>
  <si>
    <t>Övriga avsättningar</t>
  </si>
  <si>
    <t>Emitterade värdepapper</t>
  </si>
  <si>
    <t>Efterställda skulder</t>
  </si>
  <si>
    <t>Summa skulder och avsättningar</t>
  </si>
  <si>
    <t>Eget kapital</t>
  </si>
  <si>
    <t xml:space="preserve">Aktiekapital </t>
  </si>
  <si>
    <t>Övrigt tillskjutet kapital</t>
  </si>
  <si>
    <t>Omräkningsreserv</t>
  </si>
  <si>
    <t>Balanserad vinst inkl periodens resultat</t>
  </si>
  <si>
    <t>Summa eget kapital</t>
  </si>
  <si>
    <t>SUMMA SKULDER, AVSÄTTNINGAR OCH EGET KAPITAL</t>
  </si>
  <si>
    <t>Nyckeltal</t>
  </si>
  <si>
    <t>MSEK om ej annat anges</t>
  </si>
  <si>
    <t>Rörelseintäkter</t>
  </si>
  <si>
    <t>Periodens resultat, justerat för engångsposter</t>
  </si>
  <si>
    <t>Resultat per aktie, SEK</t>
  </si>
  <si>
    <t>Resultat per aktie, justerat för engångsposter, SEK</t>
  </si>
  <si>
    <t>K/I före kreditförluster, %</t>
  </si>
  <si>
    <t>K/I före kreditförluster (exkl Insurance), %</t>
  </si>
  <si>
    <t>Kärnprimärkapitalrelation, %</t>
  </si>
  <si>
    <t>Total kapitalrelation, %</t>
  </si>
  <si>
    <t>NIM, %</t>
  </si>
  <si>
    <t>NBI marginal, %</t>
  </si>
  <si>
    <t>Kreditförlustnivå, %</t>
  </si>
  <si>
    <t>Avkastning på eget kapital, ex. immateriella tillgångar, % (RoTE)</t>
  </si>
  <si>
    <t xml:space="preserve">Avkastning på eget kapital ex. immateriella tillgångar, (RoTE) exkl. engångsposter, % </t>
  </si>
  <si>
    <t>Segment</t>
  </si>
  <si>
    <t>Payment Solutions</t>
  </si>
  <si>
    <t>Utlåning till allmänheten vid periodslut</t>
  </si>
  <si>
    <t>Rörelseintäkter med avdrag för kreditförluster</t>
  </si>
  <si>
    <t>NBI Marginal, %</t>
  </si>
  <si>
    <t>Consumer Loans</t>
  </si>
  <si>
    <t>Insurance</t>
  </si>
  <si>
    <t>Premieintäkter</t>
  </si>
  <si>
    <t>Tekniskt resultat</t>
  </si>
  <si>
    <t>Totalkostnadsprocent, %</t>
  </si>
  <si>
    <t>Avstämning av alternativa nyckeltal</t>
  </si>
  <si>
    <t>Rörelseintäkter exklusive Insurance</t>
  </si>
  <si>
    <t>Rörelseintäkter Insurance</t>
  </si>
  <si>
    <t>Räntenetto exklusive Insurance</t>
  </si>
  <si>
    <t>Räntenetto Insurance</t>
  </si>
  <si>
    <t xml:space="preserve">Räntenetto exklusive Insurance </t>
  </si>
  <si>
    <t>Kostnader före kreditförluster exklusive Insurance</t>
  </si>
  <si>
    <t>Kostnader före kreditförluster</t>
  </si>
  <si>
    <t>Kostnader före kreditförluster Insurance</t>
  </si>
  <si>
    <t>Rörelseresultat exklusive engångskostnader</t>
  </si>
  <si>
    <t>Engångskostnader börsnotering</t>
  </si>
  <si>
    <t>Engångskostnad sanktionsavgift Finansinspektionen</t>
  </si>
  <si>
    <t>Periodens resultat exklusive engångskostnader</t>
  </si>
  <si>
    <t>Genomsnittligt eget kapital exklusive immateriella tillgångar och justerat för engångskostnader och aktieägartillskott</t>
  </si>
  <si>
    <t>Genomsnittligt eget kapital</t>
  </si>
  <si>
    <t>Genomsnittliga immateriella tillgångar</t>
  </si>
  <si>
    <t>Genomsnittligt eget kapital exklusive immateriella tillgångar</t>
  </si>
  <si>
    <t>Genomsnittliga engångskostnader och aktieägartillskott</t>
  </si>
  <si>
    <t>Utgående justering för kärnprimärkapitalrelation 12,5%</t>
  </si>
  <si>
    <t>Ingående balans utlåning till allmänheten</t>
  </si>
  <si>
    <t>30 jun 2016-
30 jun 2017</t>
  </si>
  <si>
    <t>31 mar 2016-
31 mar 2017</t>
  </si>
  <si>
    <t>31 dec 2015-
31 dec 2016</t>
  </si>
  <si>
    <t>30 sep 2015-
30 sep 2016</t>
  </si>
  <si>
    <t>30 jun 2015-
30 jun 2016</t>
  </si>
  <si>
    <t>Avstämning ökning utlåning till allmänheten exklusive valutakurseffekter</t>
  </si>
  <si>
    <t>Ökning utlåning till allmänheten</t>
  </si>
  <si>
    <t>Valutakurseffekter</t>
  </si>
  <si>
    <t>Ökning utlåning till allmänheten exklusive valutakurseffekter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</si>
</sst>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"/>
    <numFmt numFmtId="167" formatCode="#,##0.00"/>
    <numFmt numFmtId="168" formatCode="0.0%"/>
    <numFmt numFmtId="169" formatCode="#,##0.000000"/>
    <numFmt numFmtId="170" formatCode="D\-MMM\-YY"/>
  </numFmts>
  <fonts count="23">
    <font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22"/>
      <color indexed="56"/>
      <name val="Conduit ITC"/>
      <family val="3"/>
    </font>
    <font>
      <i/>
      <sz val="12"/>
      <name val="Avenir LT Std 35 Light"/>
      <family val="2"/>
    </font>
    <font>
      <b/>
      <sz val="14"/>
      <color indexed="9"/>
      <name val="Avenir LT Std 35 Light"/>
      <family val="2"/>
    </font>
    <font>
      <sz val="14"/>
      <name val="Avenir LT Std 35 Light"/>
      <family val="2"/>
    </font>
    <font>
      <sz val="14"/>
      <color indexed="8"/>
      <name val="Avenir LT Std 35 Light"/>
      <family val="2"/>
    </font>
    <font>
      <b/>
      <sz val="14"/>
      <name val="Avenir LT Std 35 Light"/>
      <family val="2"/>
    </font>
    <font>
      <b/>
      <sz val="14"/>
      <color indexed="8"/>
      <name val="Avenir LT Std 35 Light"/>
      <family val="2"/>
    </font>
    <font>
      <i/>
      <sz val="14"/>
      <color indexed="9"/>
      <name val="Avenir LT Std 35 Light"/>
      <family val="2"/>
    </font>
    <font>
      <sz val="22"/>
      <color indexed="9"/>
      <name val="Conduit ITC"/>
      <family val="3"/>
    </font>
    <font>
      <i/>
      <sz val="14"/>
      <color indexed="8"/>
      <name val="Avenir LT Std 35 Light"/>
      <family val="2"/>
    </font>
    <font>
      <sz val="12"/>
      <color indexed="8"/>
      <name val="Avenir LT Std 35 Light"/>
      <family val="2"/>
    </font>
    <font>
      <b/>
      <sz val="18"/>
      <color indexed="56"/>
      <name val="Trebuchet MS"/>
      <family val="2"/>
    </font>
    <font>
      <sz val="12"/>
      <name val="Arial"/>
      <family val="2"/>
    </font>
    <font>
      <sz val="14"/>
      <color indexed="9"/>
      <name val="Avenir LT Std 35 Light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venir LT Std 35 Light"/>
      <family val="2"/>
    </font>
    <font>
      <sz val="12"/>
      <name val="Avenir LT Std 35 Light"/>
      <family val="2"/>
    </font>
    <font>
      <b/>
      <sz val="12"/>
      <color indexed="9"/>
      <name val="Avenir LT Std 35 Light"/>
      <family val="2"/>
    </font>
  </fonts>
  <fills count="1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5" fontId="0" fillId="0" borderId="0" applyFill="0" applyBorder="0" applyProtection="0">
      <alignment/>
    </xf>
  </cellStyleXfs>
  <cellXfs count="83">
    <xf numFmtId="164" fontId="0" fillId="0" borderId="0" xfId="0" applyAlignment="1">
      <alignment/>
    </xf>
    <xf numFmtId="164" fontId="3" fillId="0" borderId="0" xfId="24" applyFont="1" applyFill="1" applyBorder="1">
      <alignment/>
      <protection/>
    </xf>
    <xf numFmtId="166" fontId="4" fillId="0" borderId="0" xfId="24" applyNumberFormat="1" applyFont="1" applyFill="1" applyBorder="1">
      <alignment/>
      <protection/>
    </xf>
    <xf numFmtId="164" fontId="5" fillId="2" borderId="0" xfId="0" applyFont="1" applyFill="1" applyBorder="1" applyAlignment="1">
      <alignment horizontal="left" vertical="center" wrapText="1"/>
    </xf>
    <xf numFmtId="164" fontId="5" fillId="2" borderId="0" xfId="24" applyFont="1" applyFill="1" applyBorder="1" applyAlignment="1">
      <alignment horizontal="right" vertical="center" wrapText="1"/>
      <protection/>
    </xf>
    <xf numFmtId="164" fontId="6" fillId="3" borderId="1" xfId="0" applyFont="1" applyFill="1" applyBorder="1" applyAlignment="1">
      <alignment horizontal="left" vertical="center"/>
    </xf>
    <xf numFmtId="166" fontId="7" fillId="4" borderId="1" xfId="0" applyNumberFormat="1" applyFont="1" applyFill="1" applyBorder="1" applyAlignment="1">
      <alignment horizontal="right" vertical="center"/>
    </xf>
    <xf numFmtId="166" fontId="7" fillId="3" borderId="1" xfId="0" applyNumberFormat="1" applyFont="1" applyFill="1" applyBorder="1" applyAlignment="1">
      <alignment horizontal="right" vertical="center"/>
    </xf>
    <xf numFmtId="164" fontId="6" fillId="3" borderId="2" xfId="0" applyFont="1" applyFill="1" applyBorder="1" applyAlignment="1">
      <alignment horizontal="left" vertical="center"/>
    </xf>
    <xf numFmtId="166" fontId="7" fillId="3" borderId="2" xfId="0" applyNumberFormat="1" applyFont="1" applyFill="1" applyBorder="1" applyAlignment="1">
      <alignment horizontal="right" vertical="center"/>
    </xf>
    <xf numFmtId="164" fontId="6" fillId="3" borderId="3" xfId="0" applyFont="1" applyFill="1" applyBorder="1" applyAlignment="1">
      <alignment horizontal="left" vertical="center"/>
    </xf>
    <xf numFmtId="166" fontId="7" fillId="4" borderId="3" xfId="0" applyNumberFormat="1" applyFont="1" applyFill="1" applyBorder="1" applyAlignment="1">
      <alignment horizontal="right" vertical="center"/>
    </xf>
    <xf numFmtId="166" fontId="7" fillId="3" borderId="4" xfId="0" applyNumberFormat="1" applyFont="1" applyFill="1" applyBorder="1" applyAlignment="1">
      <alignment horizontal="right" vertical="center"/>
    </xf>
    <xf numFmtId="164" fontId="8" fillId="3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right" vertical="center"/>
    </xf>
    <xf numFmtId="166" fontId="7" fillId="3" borderId="3" xfId="0" applyNumberFormat="1" applyFont="1" applyFill="1" applyBorder="1" applyAlignment="1">
      <alignment horizontal="right" vertical="center"/>
    </xf>
    <xf numFmtId="164" fontId="8" fillId="3" borderId="0" xfId="0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horizontal="right" vertical="center"/>
    </xf>
    <xf numFmtId="166" fontId="9" fillId="3" borderId="0" xfId="0" applyNumberFormat="1" applyFont="1" applyFill="1" applyBorder="1" applyAlignment="1">
      <alignment horizontal="right" vertical="center"/>
    </xf>
    <xf numFmtId="164" fontId="8" fillId="3" borderId="2" xfId="0" applyFont="1" applyFill="1" applyBorder="1" applyAlignment="1">
      <alignment horizontal="left" vertical="center"/>
    </xf>
    <xf numFmtId="166" fontId="7" fillId="4" borderId="2" xfId="0" applyNumberFormat="1" applyFont="1" applyFill="1" applyBorder="1" applyAlignment="1">
      <alignment horizontal="right" vertical="center"/>
    </xf>
    <xf numFmtId="166" fontId="7" fillId="4" borderId="4" xfId="0" applyNumberFormat="1" applyFont="1" applyFill="1" applyBorder="1" applyAlignment="1">
      <alignment horizontal="right" vertical="center"/>
    </xf>
    <xf numFmtId="164" fontId="8" fillId="3" borderId="5" xfId="0" applyFont="1" applyFill="1" applyBorder="1" applyAlignment="1">
      <alignment horizontal="left" vertical="center" wrapText="1"/>
    </xf>
    <xf numFmtId="164" fontId="10" fillId="2" borderId="0" xfId="0" applyFont="1" applyFill="1" applyAlignment="1">
      <alignment vertical="center"/>
    </xf>
    <xf numFmtId="166" fontId="6" fillId="4" borderId="2" xfId="0" applyNumberFormat="1" applyFont="1" applyFill="1" applyBorder="1" applyAlignment="1">
      <alignment/>
    </xf>
    <xf numFmtId="166" fontId="6" fillId="3" borderId="2" xfId="0" applyNumberFormat="1" applyFont="1" applyFill="1" applyBorder="1" applyAlignment="1">
      <alignment/>
    </xf>
    <xf numFmtId="167" fontId="6" fillId="4" borderId="2" xfId="0" applyNumberFormat="1" applyFont="1" applyFill="1" applyBorder="1" applyAlignment="1">
      <alignment/>
    </xf>
    <xf numFmtId="167" fontId="6" fillId="3" borderId="2" xfId="0" applyNumberFormat="1" applyFont="1" applyFill="1" applyBorder="1" applyAlignment="1">
      <alignment/>
    </xf>
    <xf numFmtId="168" fontId="6" fillId="4" borderId="2" xfId="0" applyNumberFormat="1" applyFont="1" applyFill="1" applyBorder="1" applyAlignment="1">
      <alignment/>
    </xf>
    <xf numFmtId="168" fontId="6" fillId="3" borderId="2" xfId="0" applyNumberFormat="1" applyFont="1" applyFill="1" applyBorder="1" applyAlignment="1">
      <alignment/>
    </xf>
    <xf numFmtId="164" fontId="6" fillId="3" borderId="2" xfId="0" applyFont="1" applyFill="1" applyBorder="1" applyAlignment="1">
      <alignment horizontal="left" vertical="center" wrapText="1"/>
    </xf>
    <xf numFmtId="164" fontId="2" fillId="0" borderId="0" xfId="23">
      <alignment/>
      <protection/>
    </xf>
    <xf numFmtId="164" fontId="5" fillId="5" borderId="0" xfId="23" applyFont="1" applyFill="1">
      <alignment/>
      <protection/>
    </xf>
    <xf numFmtId="164" fontId="11" fillId="5" borderId="0" xfId="23" applyFont="1" applyFill="1">
      <alignment/>
      <protection/>
    </xf>
    <xf numFmtId="166" fontId="5" fillId="5" borderId="0" xfId="23" applyNumberFormat="1" applyFont="1" applyFill="1" applyAlignment="1">
      <alignment horizontal="right" vertical="center" wrapText="1"/>
      <protection/>
    </xf>
    <xf numFmtId="164" fontId="7" fillId="0" borderId="0" xfId="23" applyFont="1">
      <alignment/>
      <protection/>
    </xf>
    <xf numFmtId="166" fontId="7" fillId="3" borderId="1" xfId="23" applyNumberFormat="1" applyFont="1" applyFill="1" applyBorder="1" applyAlignment="1">
      <alignment horizontal="left" vertical="center"/>
      <protection/>
    </xf>
    <xf numFmtId="166" fontId="7" fillId="4" borderId="1" xfId="23" applyNumberFormat="1" applyFont="1" applyFill="1" applyBorder="1" applyAlignment="1">
      <alignment horizontal="right" vertical="center"/>
      <protection/>
    </xf>
    <xf numFmtId="166" fontId="7" fillId="3" borderId="1" xfId="23" applyNumberFormat="1" applyFont="1" applyFill="1" applyBorder="1" applyAlignment="1">
      <alignment horizontal="right" vertical="center"/>
      <protection/>
    </xf>
    <xf numFmtId="168" fontId="7" fillId="4" borderId="1" xfId="23" applyNumberFormat="1" applyFont="1" applyFill="1" applyBorder="1" applyAlignment="1">
      <alignment horizontal="right" vertical="center"/>
      <protection/>
    </xf>
    <xf numFmtId="168" fontId="7" fillId="3" borderId="1" xfId="23" applyNumberFormat="1" applyFont="1" applyFill="1" applyBorder="1" applyAlignment="1">
      <alignment horizontal="right" vertical="center"/>
      <protection/>
    </xf>
    <xf numFmtId="166" fontId="7" fillId="0" borderId="0" xfId="23" applyNumberFormat="1" applyFont="1">
      <alignment/>
      <protection/>
    </xf>
    <xf numFmtId="164" fontId="5" fillId="6" borderId="0" xfId="23" applyFont="1" applyFill="1">
      <alignment/>
      <protection/>
    </xf>
    <xf numFmtId="164" fontId="11" fillId="6" borderId="0" xfId="23" applyFont="1" applyFill="1">
      <alignment/>
      <protection/>
    </xf>
    <xf numFmtId="166" fontId="5" fillId="6" borderId="0" xfId="23" applyNumberFormat="1" applyFont="1" applyFill="1" applyAlignment="1">
      <alignment horizontal="right" vertical="center" wrapText="1"/>
      <protection/>
    </xf>
    <xf numFmtId="164" fontId="5" fillId="7" borderId="0" xfId="23" applyFont="1" applyFill="1">
      <alignment/>
      <protection/>
    </xf>
    <xf numFmtId="164" fontId="11" fillId="7" borderId="0" xfId="23" applyFont="1" applyFill="1">
      <alignment/>
      <protection/>
    </xf>
    <xf numFmtId="166" fontId="5" fillId="7" borderId="0" xfId="23" applyNumberFormat="1" applyFont="1" applyFill="1" applyAlignment="1">
      <alignment horizontal="right" vertical="center" wrapText="1"/>
      <protection/>
    </xf>
    <xf numFmtId="164" fontId="12" fillId="0" borderId="0" xfId="23" applyFont="1">
      <alignment/>
      <protection/>
    </xf>
    <xf numFmtId="164" fontId="2" fillId="0" borderId="0" xfId="22">
      <alignment/>
      <protection/>
    </xf>
    <xf numFmtId="164" fontId="3" fillId="8" borderId="0" xfId="24" applyFont="1" applyFill="1">
      <alignment/>
      <protection/>
    </xf>
    <xf numFmtId="164" fontId="13" fillId="8" borderId="0" xfId="20" applyFont="1" applyFill="1">
      <alignment/>
      <protection/>
    </xf>
    <xf numFmtId="164" fontId="14" fillId="8" borderId="0" xfId="24" applyFont="1" applyFill="1">
      <alignment/>
      <protection/>
    </xf>
    <xf numFmtId="164" fontId="15" fillId="8" borderId="0" xfId="22" applyFont="1" applyFill="1" applyAlignment="1">
      <alignment/>
      <protection/>
    </xf>
    <xf numFmtId="164" fontId="5" fillId="2" borderId="0" xfId="22" applyFont="1" applyFill="1" applyBorder="1" applyAlignment="1">
      <alignment vertical="center"/>
      <protection/>
    </xf>
    <xf numFmtId="164" fontId="16" fillId="2" borderId="0" xfId="22" applyFont="1" applyFill="1" applyBorder="1" applyAlignment="1">
      <alignment vertical="center"/>
      <protection/>
    </xf>
    <xf numFmtId="164" fontId="2" fillId="0" borderId="0" xfId="22" applyAlignment="1">
      <alignment vertical="center"/>
      <protection/>
    </xf>
    <xf numFmtId="164" fontId="8" fillId="3" borderId="1" xfId="0" applyFont="1" applyFill="1" applyBorder="1" applyAlignment="1">
      <alignment vertical="center"/>
    </xf>
    <xf numFmtId="164" fontId="17" fillId="0" borderId="0" xfId="22" applyFont="1">
      <alignment/>
      <protection/>
    </xf>
    <xf numFmtId="164" fontId="6" fillId="3" borderId="2" xfId="0" applyFont="1" applyFill="1" applyBorder="1" applyAlignment="1">
      <alignment vertical="center"/>
    </xf>
    <xf numFmtId="166" fontId="17" fillId="0" borderId="0" xfId="22" applyNumberFormat="1" applyFont="1">
      <alignment/>
      <protection/>
    </xf>
    <xf numFmtId="164" fontId="6" fillId="3" borderId="4" xfId="0" applyFont="1" applyFill="1" applyBorder="1" applyAlignment="1">
      <alignment vertical="center"/>
    </xf>
    <xf numFmtId="164" fontId="6" fillId="3" borderId="1" xfId="0" applyFont="1" applyFill="1" applyBorder="1" applyAlignment="1">
      <alignment vertical="center"/>
    </xf>
    <xf numFmtId="164" fontId="6" fillId="3" borderId="3" xfId="0" applyFont="1" applyFill="1" applyBorder="1" applyAlignment="1">
      <alignment vertical="center"/>
    </xf>
    <xf numFmtId="164" fontId="18" fillId="0" borderId="0" xfId="22" applyFont="1">
      <alignment/>
      <protection/>
    </xf>
    <xf numFmtId="168" fontId="17" fillId="0" borderId="0" xfId="22" applyNumberFormat="1" applyFont="1">
      <alignment/>
      <protection/>
    </xf>
    <xf numFmtId="166" fontId="19" fillId="0" borderId="0" xfId="22" applyNumberFormat="1" applyFont="1">
      <alignment/>
      <protection/>
    </xf>
    <xf numFmtId="164" fontId="8" fillId="3" borderId="2" xfId="0" applyFont="1" applyFill="1" applyBorder="1" applyAlignment="1">
      <alignment vertical="top"/>
    </xf>
    <xf numFmtId="164" fontId="8" fillId="3" borderId="5" xfId="0" applyFont="1" applyFill="1" applyBorder="1" applyAlignment="1">
      <alignment vertical="center"/>
    </xf>
    <xf numFmtId="164" fontId="8" fillId="3" borderId="5" xfId="0" applyFont="1" applyFill="1" applyBorder="1" applyAlignment="1">
      <alignment vertical="top"/>
    </xf>
    <xf numFmtId="164" fontId="19" fillId="0" borderId="0" xfId="22" applyFont="1">
      <alignment/>
      <protection/>
    </xf>
    <xf numFmtId="169" fontId="17" fillId="0" borderId="0" xfId="22" applyNumberFormat="1" applyFont="1">
      <alignment/>
      <protection/>
    </xf>
    <xf numFmtId="170" fontId="20" fillId="9" borderId="0" xfId="24" applyNumberFormat="1" applyFont="1" applyFill="1" applyBorder="1" applyAlignment="1">
      <alignment horizontal="right" vertical="center" wrapText="1"/>
      <protection/>
    </xf>
    <xf numFmtId="170" fontId="20" fillId="2" borderId="0" xfId="24" applyNumberFormat="1" applyFont="1" applyFill="1" applyBorder="1" applyAlignment="1">
      <alignment horizontal="right" vertical="center" wrapText="1"/>
      <protection/>
    </xf>
    <xf numFmtId="164" fontId="8" fillId="3" borderId="2" xfId="0" applyFont="1" applyFill="1" applyBorder="1" applyAlignment="1">
      <alignment vertical="center"/>
    </xf>
    <xf numFmtId="166" fontId="2" fillId="0" borderId="0" xfId="22" applyNumberFormat="1">
      <alignment/>
      <protection/>
    </xf>
    <xf numFmtId="164" fontId="21" fillId="8" borderId="0" xfId="22" applyFont="1" applyFill="1">
      <alignment/>
      <protection/>
    </xf>
    <xf numFmtId="164" fontId="21" fillId="8" borderId="0" xfId="22" applyFont="1" applyFill="1" applyAlignment="1">
      <alignment/>
      <protection/>
    </xf>
    <xf numFmtId="164" fontId="13" fillId="8" borderId="0" xfId="22" applyFont="1" applyFill="1" applyAlignment="1">
      <alignment/>
      <protection/>
    </xf>
    <xf numFmtId="166" fontId="21" fillId="8" borderId="0" xfId="24" applyNumberFormat="1" applyFont="1" applyFill="1" applyBorder="1" applyAlignment="1">
      <alignment horizontal="right"/>
      <protection/>
    </xf>
    <xf numFmtId="164" fontId="22" fillId="8" borderId="0" xfId="21" applyFont="1" applyFill="1" applyBorder="1" applyAlignment="1">
      <alignment horizontal="right" vertical="center"/>
      <protection/>
    </xf>
    <xf numFmtId="164" fontId="15" fillId="8" borderId="0" xfId="22" applyFont="1" applyFill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 2 12" xfId="20"/>
    <cellStyle name="Normal 2" xfId="21"/>
    <cellStyle name="Normal 38 2 2" xfId="22"/>
    <cellStyle name="Normal 39" xfId="23"/>
    <cellStyle name="Normal_ÅR95RF" xfId="24"/>
    <cellStyle name="Procent 19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A843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6FA"/>
      <rgbColor rgb="00E6ECF4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59A00"/>
      <rgbColor rgb="00FF6600"/>
      <rgbColor rgb="00666699"/>
      <rgbColor rgb="00969696"/>
      <rgbColor rgb="000B4696"/>
      <rgbColor rgb="00339966"/>
      <rgbColor rgb="00003300"/>
      <rgbColor rgb="00333300"/>
      <rgbColor rgb="00993300"/>
      <rgbColor rgb="00993366"/>
      <rgbColor rgb="0028256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allar\Downloads\Attachments%20(7)\Resurs%20Holding%20del&#229;rsrapport%20Q2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ckeltal-beräkning"/>
      <sheetName val="Delårsrapport RH Q2"/>
      <sheetName val="Alternativa nyckeltal"/>
      <sheetName val="Q2 presentation i siffror"/>
      <sheetName val="RR Fin. info."/>
      <sheetName val="BR Fin. info."/>
      <sheetName val="Nyckeltal Fin. info."/>
      <sheetName val="Segment Fin. info."/>
      <sheetName val="Alternativa nyckeltal Fin. info"/>
      <sheetName val="Definitioner Fin. info."/>
    </sheetNames>
    <sheetDataSet>
      <sheetData sheetId="0">
        <row r="43">
          <cell r="V43">
            <v>26144.040000000037</v>
          </cell>
          <cell r="W43">
            <v>46144</v>
          </cell>
        </row>
      </sheetData>
      <sheetData sheetId="2">
        <row r="72">
          <cell r="I72">
            <v>21713105</v>
          </cell>
        </row>
        <row r="79">
          <cell r="L79">
            <v>2714210</v>
          </cell>
        </row>
        <row r="80">
          <cell r="L80">
            <v>131853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26"/>
  <sheetViews>
    <sheetView showGridLines="0" zoomScale="70" zoomScaleNormal="70" workbookViewId="0" topLeftCell="A1">
      <selection activeCell="J36" sqref="J36"/>
    </sheetView>
  </sheetViews>
  <sheetFormatPr defaultColWidth="8.00390625" defaultRowHeight="12.75"/>
  <cols>
    <col min="1" max="1" width="51.00390625" style="0" customWidth="1"/>
    <col min="2" max="6" width="13.8515625" style="0" customWidth="1"/>
    <col min="7" max="16384" width="8.57421875" style="0" customWidth="1"/>
  </cols>
  <sheetData>
    <row r="1" spans="1:6" ht="27.75">
      <c r="A1" s="1" t="s">
        <v>0</v>
      </c>
      <c r="B1" s="2"/>
      <c r="C1" s="2"/>
      <c r="D1" s="2"/>
      <c r="E1" s="2"/>
      <c r="F1" s="2"/>
    </row>
    <row r="2" spans="1:6" ht="18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.75">
      <c r="A3" s="5" t="s">
        <v>7</v>
      </c>
      <c r="B3" s="6">
        <v>671840</v>
      </c>
      <c r="C3" s="7">
        <v>636658</v>
      </c>
      <c r="D3" s="7">
        <v>635348</v>
      </c>
      <c r="E3" s="7">
        <v>626961</v>
      </c>
      <c r="F3" s="7">
        <v>608073</v>
      </c>
    </row>
    <row r="4" spans="1:6" ht="18.75">
      <c r="A4" s="8" t="s">
        <v>8</v>
      </c>
      <c r="B4" s="6">
        <v>-67324</v>
      </c>
      <c r="C4" s="7">
        <v>-60785</v>
      </c>
      <c r="D4" s="7">
        <v>-62943</v>
      </c>
      <c r="E4" s="7">
        <v>-61348</v>
      </c>
      <c r="F4" s="7">
        <v>-55910</v>
      </c>
    </row>
    <row r="5" spans="1:6" ht="18.75">
      <c r="A5" s="5" t="s">
        <v>9</v>
      </c>
      <c r="B5" s="6">
        <v>58315</v>
      </c>
      <c r="C5" s="7">
        <v>72313</v>
      </c>
      <c r="D5" s="7">
        <v>53098</v>
      </c>
      <c r="E5" s="7">
        <v>57414</v>
      </c>
      <c r="F5" s="7">
        <v>55106</v>
      </c>
    </row>
    <row r="6" spans="1:6" ht="18.75">
      <c r="A6" s="8" t="s">
        <v>10</v>
      </c>
      <c r="B6" s="6">
        <v>-17530</v>
      </c>
      <c r="C6" s="7">
        <v>-13388</v>
      </c>
      <c r="D6" s="7">
        <v>-11533</v>
      </c>
      <c r="E6" s="7">
        <v>-12787</v>
      </c>
      <c r="F6" s="7">
        <v>-12221</v>
      </c>
    </row>
    <row r="7" spans="1:6" ht="18.75">
      <c r="A7" s="8" t="s">
        <v>11</v>
      </c>
      <c r="B7" s="6">
        <v>191783</v>
      </c>
      <c r="C7" s="7">
        <v>210114</v>
      </c>
      <c r="D7" s="7">
        <v>197726</v>
      </c>
      <c r="E7" s="7">
        <v>218982</v>
      </c>
      <c r="F7" s="7">
        <v>245732</v>
      </c>
    </row>
    <row r="8" spans="1:6" ht="18.75">
      <c r="A8" s="8" t="s">
        <v>12</v>
      </c>
      <c r="B8" s="6">
        <v>-56672</v>
      </c>
      <c r="C8" s="7">
        <v>-67172</v>
      </c>
      <c r="D8" s="7">
        <v>-81447</v>
      </c>
      <c r="E8" s="7">
        <v>-84142</v>
      </c>
      <c r="F8" s="7">
        <v>-95193</v>
      </c>
    </row>
    <row r="9" spans="1:6" ht="18.75">
      <c r="A9" s="8" t="s">
        <v>13</v>
      </c>
      <c r="B9" s="6">
        <v>-60892</v>
      </c>
      <c r="C9" s="7">
        <v>-69913</v>
      </c>
      <c r="D9" s="7">
        <v>-83494</v>
      </c>
      <c r="E9" s="7">
        <v>-77504</v>
      </c>
      <c r="F9" s="7">
        <v>-87762</v>
      </c>
    </row>
    <row r="10" spans="1:6" ht="18.75">
      <c r="A10" s="8" t="s">
        <v>14</v>
      </c>
      <c r="B10" s="6">
        <v>4340</v>
      </c>
      <c r="C10" s="7">
        <v>-1187</v>
      </c>
      <c r="D10" s="7">
        <v>1149</v>
      </c>
      <c r="E10" s="7">
        <v>759</v>
      </c>
      <c r="F10" s="7">
        <v>2254</v>
      </c>
    </row>
    <row r="11" spans="1:6" ht="18.75">
      <c r="A11" s="8" t="s">
        <v>15</v>
      </c>
      <c r="B11" s="6">
        <v>0</v>
      </c>
      <c r="C11" s="9"/>
      <c r="D11" s="7"/>
      <c r="E11" s="7"/>
      <c r="F11" s="7">
        <v>-1678</v>
      </c>
    </row>
    <row r="12" spans="1:6" ht="18.75">
      <c r="A12" s="10" t="s">
        <v>16</v>
      </c>
      <c r="B12" s="11">
        <v>42135</v>
      </c>
      <c r="C12" s="12">
        <v>41739</v>
      </c>
      <c r="D12" s="12">
        <v>45516</v>
      </c>
      <c r="E12" s="12">
        <v>48548</v>
      </c>
      <c r="F12" s="12">
        <v>51216</v>
      </c>
    </row>
    <row r="13" spans="1:6" ht="18.75">
      <c r="A13" s="13" t="s">
        <v>17</v>
      </c>
      <c r="B13" s="14">
        <f>SUM(B3:B12)</f>
        <v>765995</v>
      </c>
      <c r="C13" s="15">
        <f>SUM(C3:C12)</f>
        <v>748379</v>
      </c>
      <c r="D13" s="15">
        <f>SUM(D3:D12)</f>
        <v>693420</v>
      </c>
      <c r="E13" s="15">
        <f>SUM(E3:E12)</f>
        <v>716883</v>
      </c>
      <c r="F13" s="15">
        <f>SUM(F3:F12)</f>
        <v>709617</v>
      </c>
    </row>
    <row r="14" spans="1:6" ht="18.75">
      <c r="A14" s="8" t="s">
        <v>18</v>
      </c>
      <c r="B14" s="6"/>
      <c r="C14" s="7"/>
      <c r="D14" s="7"/>
      <c r="E14" s="7"/>
      <c r="F14" s="7"/>
    </row>
    <row r="15" spans="1:6" ht="18.75">
      <c r="A15" s="8" t="s">
        <v>19</v>
      </c>
      <c r="B15" s="6">
        <v>-270731</v>
      </c>
      <c r="C15" s="7">
        <v>-267628</v>
      </c>
      <c r="D15" s="7">
        <v>-264208</v>
      </c>
      <c r="E15" s="7">
        <v>-277540</v>
      </c>
      <c r="F15" s="7">
        <v>-261867</v>
      </c>
    </row>
    <row r="16" spans="1:6" ht="18.75">
      <c r="A16" s="8" t="s">
        <v>20</v>
      </c>
      <c r="B16" s="6">
        <v>-8727</v>
      </c>
      <c r="C16" s="7">
        <v>-8585</v>
      </c>
      <c r="D16" s="7">
        <v>-8217</v>
      </c>
      <c r="E16" s="7">
        <v>-8388</v>
      </c>
      <c r="F16" s="7">
        <v>-7363</v>
      </c>
    </row>
    <row r="17" spans="1:6" ht="18.75">
      <c r="A17" s="10" t="s">
        <v>21</v>
      </c>
      <c r="B17" s="11">
        <v>-48730</v>
      </c>
      <c r="C17" s="16">
        <v>-47631</v>
      </c>
      <c r="D17" s="16">
        <v>-50404</v>
      </c>
      <c r="E17" s="16">
        <v>-35407</v>
      </c>
      <c r="F17" s="16">
        <v>-40594</v>
      </c>
    </row>
    <row r="18" spans="1:6" ht="18.75">
      <c r="A18" s="13" t="s">
        <v>22</v>
      </c>
      <c r="B18" s="14">
        <f>SUM(B15:B17)</f>
        <v>-328188</v>
      </c>
      <c r="C18" s="15">
        <f>SUM(C15:C17)</f>
        <v>-323844</v>
      </c>
      <c r="D18" s="15">
        <f>SUM(D15:D17)</f>
        <v>-322829</v>
      </c>
      <c r="E18" s="15">
        <f>SUM(E15:E17)</f>
        <v>-321335</v>
      </c>
      <c r="F18" s="15">
        <f>SUM(F15:F17)</f>
        <v>-309824</v>
      </c>
    </row>
    <row r="19" spans="1:6" ht="18.75">
      <c r="A19" s="8"/>
      <c r="B19" s="6"/>
      <c r="C19" s="7"/>
      <c r="D19" s="7"/>
      <c r="E19" s="7"/>
      <c r="F19" s="7"/>
    </row>
    <row r="20" spans="1:6" ht="18.75">
      <c r="A20" s="17" t="s">
        <v>23</v>
      </c>
      <c r="B20" s="18">
        <f>B13+B18</f>
        <v>437807</v>
      </c>
      <c r="C20" s="19">
        <f>C13+C18</f>
        <v>424535</v>
      </c>
      <c r="D20" s="19">
        <f>D13+D18</f>
        <v>370591</v>
      </c>
      <c r="E20" s="19">
        <f>E13+E18</f>
        <v>395548</v>
      </c>
      <c r="F20" s="19">
        <f>F13+F18</f>
        <v>399793</v>
      </c>
    </row>
    <row r="21" spans="1:6" ht="18.75">
      <c r="A21" s="8"/>
      <c r="B21" s="6"/>
      <c r="C21" s="7"/>
      <c r="D21" s="7"/>
      <c r="E21" s="7"/>
      <c r="F21" s="7"/>
    </row>
    <row r="22" spans="1:6" ht="18.75">
      <c r="A22" s="10" t="s">
        <v>24</v>
      </c>
      <c r="B22" s="11">
        <v>-97787</v>
      </c>
      <c r="C22" s="16">
        <v>-102877</v>
      </c>
      <c r="D22" s="16">
        <v>-94884</v>
      </c>
      <c r="E22" s="16">
        <v>-93669</v>
      </c>
      <c r="F22" s="16">
        <v>-90532</v>
      </c>
    </row>
    <row r="23" spans="1:6" ht="18.75">
      <c r="A23" s="13" t="s">
        <v>25</v>
      </c>
      <c r="B23" s="14">
        <f>SUM(B20:B22)</f>
        <v>340020</v>
      </c>
      <c r="C23" s="15">
        <f>SUM(C20:C22)</f>
        <v>321658</v>
      </c>
      <c r="D23" s="15">
        <f>SUM(D20:D22)</f>
        <v>275707</v>
      </c>
      <c r="E23" s="15">
        <f>SUM(E20:E22)</f>
        <v>301879</v>
      </c>
      <c r="F23" s="15">
        <f>SUM(F20:F22)</f>
        <v>309261</v>
      </c>
    </row>
    <row r="24" spans="1:6" ht="18.75">
      <c r="A24" s="8"/>
      <c r="B24" s="6"/>
      <c r="C24" s="7"/>
      <c r="D24" s="7"/>
      <c r="E24" s="7"/>
      <c r="F24" s="7"/>
    </row>
    <row r="25" spans="1:6" ht="18.75">
      <c r="A25" s="10" t="s">
        <v>26</v>
      </c>
      <c r="B25" s="11">
        <v>-76867</v>
      </c>
      <c r="C25" s="16">
        <v>-74550</v>
      </c>
      <c r="D25" s="16">
        <v>-31433</v>
      </c>
      <c r="E25" s="16">
        <v>-77008</v>
      </c>
      <c r="F25" s="16">
        <v>-69377</v>
      </c>
    </row>
    <row r="26" spans="1:6" ht="18.75">
      <c r="A26" s="13" t="s">
        <v>27</v>
      </c>
      <c r="B26" s="14">
        <f>SUM(B23:B25)</f>
        <v>263153</v>
      </c>
      <c r="C26" s="15">
        <f>SUM(C23:C25)</f>
        <v>247108</v>
      </c>
      <c r="D26" s="15">
        <f>SUM(D23:D25)</f>
        <v>244274</v>
      </c>
      <c r="E26" s="15">
        <f>SUM(E23:E25)</f>
        <v>224871</v>
      </c>
      <c r="F26" s="15">
        <f>SUM(F23:F25)</f>
        <v>239884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37"/>
  <sheetViews>
    <sheetView showGridLines="0" zoomScale="60" zoomScaleNormal="60" workbookViewId="0" topLeftCell="A1">
      <selection activeCell="N8" sqref="N8"/>
    </sheetView>
  </sheetViews>
  <sheetFormatPr defaultColWidth="8.00390625" defaultRowHeight="12.75"/>
  <cols>
    <col min="1" max="1" width="76.57421875" style="0" customWidth="1"/>
    <col min="2" max="2" width="14.7109375" style="0" customWidth="1"/>
    <col min="3" max="6" width="14.421875" style="0" customWidth="1"/>
    <col min="7" max="16384" width="8.57421875" style="0" customWidth="1"/>
  </cols>
  <sheetData>
    <row r="1" ht="27.75">
      <c r="A1" s="1" t="s">
        <v>28</v>
      </c>
    </row>
    <row r="2" spans="1:6" ht="36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.75">
      <c r="A3" s="20" t="s">
        <v>29</v>
      </c>
      <c r="B3" s="6"/>
      <c r="C3" s="7"/>
      <c r="D3" s="7"/>
      <c r="E3" s="7"/>
      <c r="F3" s="7"/>
    </row>
    <row r="4" spans="1:6" ht="18.75">
      <c r="A4" s="8" t="s">
        <v>30</v>
      </c>
      <c r="B4" s="6">
        <v>61985</v>
      </c>
      <c r="C4" s="7">
        <v>55528</v>
      </c>
      <c r="D4" s="7">
        <v>56173</v>
      </c>
      <c r="E4" s="7">
        <v>56740</v>
      </c>
      <c r="F4" s="7">
        <v>53658</v>
      </c>
    </row>
    <row r="5" spans="1:6" ht="18.75">
      <c r="A5" s="8" t="s">
        <v>31</v>
      </c>
      <c r="B5" s="6">
        <v>841401</v>
      </c>
      <c r="C5" s="7">
        <v>870445</v>
      </c>
      <c r="D5" s="7">
        <v>892068</v>
      </c>
      <c r="E5" s="7">
        <v>884289</v>
      </c>
      <c r="F5" s="7">
        <v>900615</v>
      </c>
    </row>
    <row r="6" spans="1:6" ht="18.75">
      <c r="A6" s="8" t="s">
        <v>32</v>
      </c>
      <c r="B6" s="6">
        <v>3018932</v>
      </c>
      <c r="C6" s="7">
        <v>3435510</v>
      </c>
      <c r="D6" s="7">
        <v>3294955</v>
      </c>
      <c r="E6" s="7">
        <v>3105790</v>
      </c>
      <c r="F6" s="7">
        <v>3400667</v>
      </c>
    </row>
    <row r="7" spans="1:6" ht="18.75">
      <c r="A7" s="8" t="s">
        <v>33</v>
      </c>
      <c r="B7" s="6">
        <v>22310666</v>
      </c>
      <c r="C7" s="7">
        <v>21713105</v>
      </c>
      <c r="D7" s="7">
        <v>21204281</v>
      </c>
      <c r="E7" s="7">
        <v>20592709</v>
      </c>
      <c r="F7" s="7">
        <v>19596456</v>
      </c>
    </row>
    <row r="8" spans="1:6" ht="18.75">
      <c r="A8" s="8" t="s">
        <v>34</v>
      </c>
      <c r="B8" s="6">
        <v>1951337</v>
      </c>
      <c r="C8" s="7">
        <v>1688950</v>
      </c>
      <c r="D8" s="7">
        <v>1886004</v>
      </c>
      <c r="E8" s="7">
        <v>2213284</v>
      </c>
      <c r="F8" s="7">
        <v>1639262</v>
      </c>
    </row>
    <row r="9" spans="1:6" ht="18.75">
      <c r="A9" s="8" t="s">
        <v>35</v>
      </c>
      <c r="B9" s="6">
        <v>34635</v>
      </c>
      <c r="C9" s="7">
        <v>33306</v>
      </c>
      <c r="D9" s="7">
        <v>32491</v>
      </c>
      <c r="E9" s="7">
        <v>32692</v>
      </c>
      <c r="F9" s="7">
        <v>23337</v>
      </c>
    </row>
    <row r="10" spans="1:6" ht="18.75">
      <c r="A10" s="8" t="s">
        <v>36</v>
      </c>
      <c r="B10" s="6">
        <v>62153</v>
      </c>
      <c r="C10" s="7">
        <v>70949</v>
      </c>
      <c r="D10" s="7">
        <v>65858</v>
      </c>
      <c r="E10" s="7">
        <v>52619</v>
      </c>
      <c r="F10" s="7">
        <v>37591</v>
      </c>
    </row>
    <row r="11" spans="1:6" ht="18.75">
      <c r="A11" s="8" t="s">
        <v>37</v>
      </c>
      <c r="B11" s="6">
        <v>1847564</v>
      </c>
      <c r="C11" s="7">
        <v>1872890</v>
      </c>
      <c r="D11" s="7">
        <v>1885106</v>
      </c>
      <c r="E11" s="7">
        <v>1900606</v>
      </c>
      <c r="F11" s="7">
        <v>1838818</v>
      </c>
    </row>
    <row r="12" spans="1:6" ht="18.75">
      <c r="A12" s="8" t="s">
        <v>38</v>
      </c>
      <c r="B12" s="6">
        <v>43390</v>
      </c>
      <c r="C12" s="7">
        <v>45529</v>
      </c>
      <c r="D12" s="7">
        <v>42079</v>
      </c>
      <c r="E12" s="7">
        <v>43929</v>
      </c>
      <c r="F12" s="7">
        <v>37716</v>
      </c>
    </row>
    <row r="13" spans="1:6" ht="18.75">
      <c r="A13" s="8" t="s">
        <v>39</v>
      </c>
      <c r="B13" s="6">
        <v>6250</v>
      </c>
      <c r="C13" s="7">
        <v>6086</v>
      </c>
      <c r="D13" s="7">
        <v>7734</v>
      </c>
      <c r="E13" s="7">
        <v>11605</v>
      </c>
      <c r="F13" s="7">
        <v>16616</v>
      </c>
    </row>
    <row r="14" spans="1:6" ht="18.75">
      <c r="A14" s="8" t="s">
        <v>40</v>
      </c>
      <c r="B14" s="6">
        <v>190060</v>
      </c>
      <c r="C14" s="7">
        <v>194153</v>
      </c>
      <c r="D14" s="7">
        <v>219143</v>
      </c>
      <c r="E14" s="7">
        <v>177133</v>
      </c>
      <c r="F14" s="7">
        <v>204767</v>
      </c>
    </row>
    <row r="15" spans="1:6" ht="18.75">
      <c r="A15" s="10" t="s">
        <v>41</v>
      </c>
      <c r="B15" s="11">
        <v>227096</v>
      </c>
      <c r="C15" s="16">
        <v>228429</v>
      </c>
      <c r="D15" s="16">
        <v>227495</v>
      </c>
      <c r="E15" s="16">
        <v>249370</v>
      </c>
      <c r="F15" s="16">
        <v>243981</v>
      </c>
    </row>
    <row r="16" spans="1:6" ht="18.75">
      <c r="A16" s="13" t="s">
        <v>42</v>
      </c>
      <c r="B16" s="14">
        <f>SUM(B4:B15)</f>
        <v>30595469</v>
      </c>
      <c r="C16" s="15">
        <f>SUM(C4:C15)</f>
        <v>30214880</v>
      </c>
      <c r="D16" s="15">
        <f>SUM(D4:D15)</f>
        <v>29813387</v>
      </c>
      <c r="E16" s="15">
        <f>SUM(E4:E15)</f>
        <v>29320766</v>
      </c>
      <c r="F16" s="15">
        <f>SUM(F4:F15)</f>
        <v>27993484</v>
      </c>
    </row>
    <row r="17" spans="1:6" ht="18.75">
      <c r="A17" s="8" t="s">
        <v>18</v>
      </c>
      <c r="B17" s="6"/>
      <c r="C17" s="7"/>
      <c r="D17" s="7"/>
      <c r="E17" s="7"/>
      <c r="F17" s="7"/>
    </row>
    <row r="18" spans="1:6" ht="18.75">
      <c r="A18" s="20" t="s">
        <v>43</v>
      </c>
      <c r="B18" s="14"/>
      <c r="C18" s="15"/>
      <c r="D18" s="15"/>
      <c r="E18" s="15"/>
      <c r="F18" s="15"/>
    </row>
    <row r="19" spans="1:6" ht="18.75">
      <c r="A19" s="20" t="s">
        <v>44</v>
      </c>
      <c r="B19" s="14"/>
      <c r="C19" s="15"/>
      <c r="D19" s="15"/>
      <c r="E19" s="15"/>
      <c r="F19" s="15"/>
    </row>
    <row r="20" spans="1:6" ht="18.75">
      <c r="A20" s="8" t="s">
        <v>45</v>
      </c>
      <c r="B20" s="21"/>
      <c r="C20" s="7">
        <v>35300</v>
      </c>
      <c r="D20" s="7">
        <v>1700</v>
      </c>
      <c r="E20" s="7"/>
      <c r="F20" s="7">
        <v>18476</v>
      </c>
    </row>
    <row r="21" spans="1:6" ht="18.75">
      <c r="A21" s="8" t="s">
        <v>46</v>
      </c>
      <c r="B21" s="6">
        <v>17981212</v>
      </c>
      <c r="C21" s="7">
        <v>17705087</v>
      </c>
      <c r="D21" s="7">
        <v>18617943</v>
      </c>
      <c r="E21" s="7">
        <v>18729434</v>
      </c>
      <c r="F21" s="7">
        <v>18388300</v>
      </c>
    </row>
    <row r="22" spans="1:6" ht="18.75">
      <c r="A22" s="8" t="s">
        <v>47</v>
      </c>
      <c r="B22" s="6">
        <v>963221</v>
      </c>
      <c r="C22" s="7">
        <v>1056171</v>
      </c>
      <c r="D22" s="7">
        <v>1115641</v>
      </c>
      <c r="E22" s="7">
        <v>1290102</v>
      </c>
      <c r="F22" s="7">
        <v>1059045</v>
      </c>
    </row>
    <row r="23" spans="1:6" ht="18.75">
      <c r="A23" s="8" t="s">
        <v>48</v>
      </c>
      <c r="B23" s="6">
        <v>252641</v>
      </c>
      <c r="C23" s="7">
        <v>202666</v>
      </c>
      <c r="D23" s="7">
        <v>150811</v>
      </c>
      <c r="E23" s="7">
        <v>291839</v>
      </c>
      <c r="F23" s="7">
        <v>265189</v>
      </c>
    </row>
    <row r="24" spans="1:6" ht="18.75">
      <c r="A24" s="8" t="s">
        <v>49</v>
      </c>
      <c r="B24" s="6">
        <v>415265</v>
      </c>
      <c r="C24" s="7">
        <v>431463</v>
      </c>
      <c r="D24" s="7">
        <v>462853</v>
      </c>
      <c r="E24" s="7">
        <v>460440</v>
      </c>
      <c r="F24" s="7">
        <v>462496</v>
      </c>
    </row>
    <row r="25" spans="1:6" ht="18.75">
      <c r="A25" s="8" t="s">
        <v>50</v>
      </c>
      <c r="B25" s="6">
        <v>6494</v>
      </c>
      <c r="C25" s="7">
        <v>6968</v>
      </c>
      <c r="D25" s="7">
        <v>6988</v>
      </c>
      <c r="E25" s="7">
        <v>9661</v>
      </c>
      <c r="F25" s="7">
        <v>9175</v>
      </c>
    </row>
    <row r="26" spans="1:6" ht="18.75">
      <c r="A26" s="8" t="s">
        <v>51</v>
      </c>
      <c r="B26" s="6">
        <v>4698305</v>
      </c>
      <c r="C26" s="7">
        <v>4110336</v>
      </c>
      <c r="D26" s="7">
        <v>3316130</v>
      </c>
      <c r="E26" s="7">
        <v>2624347</v>
      </c>
      <c r="F26" s="7">
        <v>2202540</v>
      </c>
    </row>
    <row r="27" spans="1:6" ht="18.75">
      <c r="A27" s="10" t="s">
        <v>52</v>
      </c>
      <c r="B27" s="22">
        <v>340396</v>
      </c>
      <c r="C27" s="16">
        <v>341648</v>
      </c>
      <c r="D27" s="16">
        <v>42160</v>
      </c>
      <c r="E27" s="16">
        <v>42608</v>
      </c>
      <c r="F27" s="16">
        <v>40324</v>
      </c>
    </row>
    <row r="28" spans="1:6" ht="18.75">
      <c r="A28" s="13" t="s">
        <v>53</v>
      </c>
      <c r="B28" s="14">
        <f>SUM(B20:B27)</f>
        <v>24657534</v>
      </c>
      <c r="C28" s="15">
        <f>SUM(C20:C27)</f>
        <v>23889639</v>
      </c>
      <c r="D28" s="15">
        <f>SUM(D20:D27)</f>
        <v>23714226</v>
      </c>
      <c r="E28" s="15">
        <f>SUM(E20:E27)</f>
        <v>23448431</v>
      </c>
      <c r="F28" s="15">
        <f>SUM(F20:F27)</f>
        <v>22445545</v>
      </c>
    </row>
    <row r="29" spans="1:6" ht="18.75">
      <c r="A29" s="8"/>
      <c r="B29" s="6"/>
      <c r="C29" s="7"/>
      <c r="D29" s="7"/>
      <c r="E29" s="7"/>
      <c r="F29" s="7"/>
    </row>
    <row r="30" spans="1:6" ht="18.75">
      <c r="A30" s="20" t="s">
        <v>54</v>
      </c>
      <c r="B30" s="14"/>
      <c r="C30" s="15"/>
      <c r="D30" s="15"/>
      <c r="E30" s="15"/>
      <c r="F30" s="15"/>
    </row>
    <row r="31" spans="1:6" ht="18.75">
      <c r="A31" s="8" t="s">
        <v>55</v>
      </c>
      <c r="B31" s="21">
        <v>1000</v>
      </c>
      <c r="C31" s="7">
        <v>1000</v>
      </c>
      <c r="D31" s="7">
        <v>1000</v>
      </c>
      <c r="E31" s="7">
        <v>1000</v>
      </c>
      <c r="F31" s="7">
        <v>1000</v>
      </c>
    </row>
    <row r="32" spans="1:6" ht="18.75">
      <c r="A32" s="8" t="s">
        <v>56</v>
      </c>
      <c r="B32" s="6">
        <v>2088142</v>
      </c>
      <c r="C32" s="7">
        <v>2088941</v>
      </c>
      <c r="D32" s="7">
        <v>2088610</v>
      </c>
      <c r="E32" s="7">
        <v>2088210</v>
      </c>
      <c r="F32" s="7">
        <v>2073210</v>
      </c>
    </row>
    <row r="33" spans="1:6" ht="18.75">
      <c r="A33" s="8" t="s">
        <v>57</v>
      </c>
      <c r="B33" s="6">
        <v>5047</v>
      </c>
      <c r="C33" s="7">
        <v>54706</v>
      </c>
      <c r="D33" s="7">
        <f>90036-13970</f>
        <v>76066</v>
      </c>
      <c r="E33" s="7">
        <f>110951-17038</f>
        <v>93913</v>
      </c>
      <c r="F33" s="7">
        <v>9387</v>
      </c>
    </row>
    <row r="34" spans="1:6" ht="18.75">
      <c r="A34" s="10" t="s">
        <v>58</v>
      </c>
      <c r="B34" s="22">
        <v>3843746</v>
      </c>
      <c r="C34" s="16">
        <v>4180594</v>
      </c>
      <c r="D34" s="16">
        <v>3933485</v>
      </c>
      <c r="E34" s="16">
        <v>3689213</v>
      </c>
      <c r="F34" s="16">
        <v>3464342</v>
      </c>
    </row>
    <row r="35" spans="1:6" ht="18.75">
      <c r="A35" s="13" t="s">
        <v>59</v>
      </c>
      <c r="B35" s="14">
        <f>SUM(B31:B34)</f>
        <v>5937935</v>
      </c>
      <c r="C35" s="15">
        <f>SUM(C31:C34)</f>
        <v>6325241</v>
      </c>
      <c r="D35" s="15">
        <f>SUM(D31:D34)</f>
        <v>6099161</v>
      </c>
      <c r="E35" s="15">
        <f>SUM(E31:E34)</f>
        <v>5872336</v>
      </c>
      <c r="F35" s="15">
        <f>SUM(F31:F34)</f>
        <v>5547939</v>
      </c>
    </row>
    <row r="36" spans="1:6" ht="18.75">
      <c r="A36" s="10"/>
      <c r="B36" s="11"/>
      <c r="C36" s="16"/>
      <c r="D36" s="16"/>
      <c r="E36" s="16"/>
      <c r="F36" s="16"/>
    </row>
    <row r="37" spans="1:6" ht="18.75">
      <c r="A37" s="23" t="s">
        <v>60</v>
      </c>
      <c r="B37" s="14">
        <f>B35+B28</f>
        <v>30595469</v>
      </c>
      <c r="C37" s="15">
        <f>C35+C28</f>
        <v>30214880</v>
      </c>
      <c r="D37" s="15">
        <f>D35+D28</f>
        <v>29813387</v>
      </c>
      <c r="E37" s="15">
        <f>E35+E28</f>
        <v>29320767</v>
      </c>
      <c r="F37" s="15">
        <f>F35+F28</f>
        <v>27993484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18"/>
  <sheetViews>
    <sheetView showGridLines="0" zoomScale="70" zoomScaleNormal="70" workbookViewId="0" topLeftCell="A1">
      <selection activeCell="T37" sqref="T37"/>
    </sheetView>
  </sheetViews>
  <sheetFormatPr defaultColWidth="8.00390625" defaultRowHeight="12.75"/>
  <cols>
    <col min="1" max="1" width="102.00390625" style="0" customWidth="1"/>
    <col min="2" max="6" width="13.8515625" style="0" customWidth="1"/>
    <col min="7" max="16384" width="8.57421875" style="0" customWidth="1"/>
  </cols>
  <sheetData>
    <row r="1" ht="27.75">
      <c r="A1" s="1" t="s">
        <v>61</v>
      </c>
    </row>
    <row r="2" spans="1:6" ht="18.75">
      <c r="A2" s="24" t="s">
        <v>62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.75">
      <c r="A3" s="8" t="s">
        <v>63</v>
      </c>
      <c r="B3" s="25">
        <v>765.995</v>
      </c>
      <c r="C3" s="26">
        <v>748</v>
      </c>
      <c r="D3" s="26">
        <v>693</v>
      </c>
      <c r="E3" s="26">
        <v>717</v>
      </c>
      <c r="F3" s="26">
        <v>709.617</v>
      </c>
    </row>
    <row r="4" spans="1:6" ht="18.75">
      <c r="A4" s="8" t="s">
        <v>25</v>
      </c>
      <c r="B4" s="25">
        <v>340.02</v>
      </c>
      <c r="C4" s="26">
        <v>322</v>
      </c>
      <c r="D4" s="26">
        <v>276</v>
      </c>
      <c r="E4" s="26">
        <v>302</v>
      </c>
      <c r="F4" s="26">
        <v>309.261</v>
      </c>
    </row>
    <row r="5" spans="1:6" ht="18.75">
      <c r="A5" s="8" t="s">
        <v>27</v>
      </c>
      <c r="B5" s="25">
        <v>263.153</v>
      </c>
      <c r="C5" s="26">
        <v>247</v>
      </c>
      <c r="D5" s="26">
        <v>244</v>
      </c>
      <c r="E5" s="26">
        <v>225</v>
      </c>
      <c r="F5" s="26">
        <v>239.884</v>
      </c>
    </row>
    <row r="6" spans="1:6" ht="18.75">
      <c r="A6" s="8" t="s">
        <v>64</v>
      </c>
      <c r="B6" s="25">
        <v>263.153</v>
      </c>
      <c r="C6" s="26">
        <v>247</v>
      </c>
      <c r="D6" s="26">
        <v>244</v>
      </c>
      <c r="E6" s="26">
        <v>260</v>
      </c>
      <c r="F6" s="26">
        <v>250.532</v>
      </c>
    </row>
    <row r="7" spans="1:6" ht="18.75">
      <c r="A7" s="8" t="s">
        <v>65</v>
      </c>
      <c r="B7" s="27">
        <v>1.315765</v>
      </c>
      <c r="C7" s="28">
        <v>1.24</v>
      </c>
      <c r="D7" s="28">
        <v>1.22</v>
      </c>
      <c r="E7" s="28">
        <v>1.12</v>
      </c>
      <c r="F7" s="28">
        <v>1.1994200000000002</v>
      </c>
    </row>
    <row r="8" spans="1:6" ht="18.75">
      <c r="A8" s="8" t="s">
        <v>66</v>
      </c>
      <c r="B8" s="27">
        <v>1.315765</v>
      </c>
      <c r="C8" s="28">
        <v>1.24</v>
      </c>
      <c r="D8" s="28">
        <v>1.22</v>
      </c>
      <c r="E8" s="28">
        <v>1.3</v>
      </c>
      <c r="F8" s="28">
        <v>1.25266</v>
      </c>
    </row>
    <row r="9" spans="1:6" ht="18.75">
      <c r="A9" s="8" t="s">
        <v>67</v>
      </c>
      <c r="B9" s="29">
        <v>0.4284466608789875</v>
      </c>
      <c r="C9" s="30">
        <v>0.433</v>
      </c>
      <c r="D9" s="30">
        <v>0.466</v>
      </c>
      <c r="E9" s="30">
        <v>0.448</v>
      </c>
      <c r="F9" s="30">
        <v>0.4366073529805515</v>
      </c>
    </row>
    <row r="10" spans="1:6" ht="18.75">
      <c r="A10" s="8" t="s">
        <v>68</v>
      </c>
      <c r="B10" s="29">
        <v>0.42077752232440363</v>
      </c>
      <c r="C10" s="30">
        <v>0.42700000000000005</v>
      </c>
      <c r="D10" s="30">
        <v>0.438</v>
      </c>
      <c r="E10" s="30">
        <v>0.446</v>
      </c>
      <c r="F10" s="30">
        <v>0.4318437403985837</v>
      </c>
    </row>
    <row r="11" spans="1:6" ht="18.75">
      <c r="A11" s="8" t="s">
        <v>69</v>
      </c>
      <c r="B11" s="29">
        <v>0.133</v>
      </c>
      <c r="C11" s="30">
        <v>0.132</v>
      </c>
      <c r="D11" s="30">
        <v>0.132</v>
      </c>
      <c r="E11" s="30">
        <v>0.136</v>
      </c>
      <c r="F11" s="30">
        <v>0.1331</v>
      </c>
    </row>
    <row r="12" spans="1:6" ht="18.75">
      <c r="A12" s="8" t="s">
        <v>70</v>
      </c>
      <c r="B12" s="29">
        <v>0.153</v>
      </c>
      <c r="C12" s="30">
        <v>0.152</v>
      </c>
      <c r="D12" s="30">
        <v>0.14100000000000001</v>
      </c>
      <c r="E12" s="30">
        <v>0.14600000000000002</v>
      </c>
      <c r="F12" s="30">
        <v>0.14350000000000002</v>
      </c>
    </row>
    <row r="13" spans="1:6" ht="18.75">
      <c r="A13" s="8" t="s">
        <v>33</v>
      </c>
      <c r="B13" s="25">
        <v>22310.666</v>
      </c>
      <c r="C13" s="26">
        <v>21713</v>
      </c>
      <c r="D13" s="26">
        <v>21204</v>
      </c>
      <c r="E13" s="26">
        <v>20593</v>
      </c>
      <c r="F13" s="26">
        <v>19596.456</v>
      </c>
    </row>
    <row r="14" spans="1:6" ht="18.75">
      <c r="A14" s="8" t="s">
        <v>71</v>
      </c>
      <c r="B14" s="29">
        <v>0.10932384688263076</v>
      </c>
      <c r="C14" s="30">
        <v>0.107</v>
      </c>
      <c r="D14" s="30">
        <v>0.109</v>
      </c>
      <c r="E14" s="30">
        <v>0.112</v>
      </c>
      <c r="F14" s="30">
        <v>0.11437975182392425</v>
      </c>
    </row>
    <row r="15" spans="1:6" ht="18.75">
      <c r="A15" s="8" t="s">
        <v>72</v>
      </c>
      <c r="B15" s="29">
        <v>0.13089074082272506</v>
      </c>
      <c r="C15" s="30">
        <v>0.131</v>
      </c>
      <c r="D15" s="30">
        <v>0.132</v>
      </c>
      <c r="E15" s="30">
        <v>0.135</v>
      </c>
      <c r="F15" s="30">
        <v>0.13983969796791013</v>
      </c>
    </row>
    <row r="16" spans="1:6" ht="18.75">
      <c r="A16" s="8" t="s">
        <v>73</v>
      </c>
      <c r="B16" s="29">
        <v>0.017769854381624872</v>
      </c>
      <c r="C16" s="30">
        <v>0.019</v>
      </c>
      <c r="D16" s="30">
        <v>0.018</v>
      </c>
      <c r="E16" s="30">
        <v>0.019</v>
      </c>
      <c r="F16" s="30">
        <v>0.018882115542781436</v>
      </c>
    </row>
    <row r="17" spans="1:6" ht="18.75">
      <c r="A17" s="8" t="s">
        <v>74</v>
      </c>
      <c r="B17" s="29">
        <v>0.2464348014602372</v>
      </c>
      <c r="C17" s="30">
        <v>0.228</v>
      </c>
      <c r="D17" s="30">
        <v>0.23900000000000002</v>
      </c>
      <c r="E17" s="30">
        <v>0.234</v>
      </c>
      <c r="F17" s="30">
        <v>0.26889316990734535</v>
      </c>
    </row>
    <row r="18" spans="1:6" ht="19.5" customHeight="1">
      <c r="A18" s="31" t="s">
        <v>75</v>
      </c>
      <c r="B18" s="29">
        <v>0.2464348014602372</v>
      </c>
      <c r="C18" s="30">
        <v>0.228</v>
      </c>
      <c r="D18" s="30">
        <v>0.23600000000000002</v>
      </c>
      <c r="E18" s="30">
        <v>0.268</v>
      </c>
      <c r="F18" s="30">
        <v>0.27919984579661417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24"/>
  <sheetViews>
    <sheetView showGridLines="0" zoomScale="70" zoomScaleNormal="70" workbookViewId="0" topLeftCell="A1">
      <selection activeCell="M34" sqref="M34"/>
    </sheetView>
  </sheetViews>
  <sheetFormatPr defaultColWidth="9.140625" defaultRowHeight="12.75"/>
  <cols>
    <col min="1" max="10" width="13.7109375" style="32" customWidth="1"/>
    <col min="11" max="12" width="9.00390625" style="32" customWidth="1"/>
    <col min="13" max="13" width="16.140625" style="32" customWidth="1"/>
    <col min="14" max="16384" width="9.00390625" style="32" customWidth="1"/>
  </cols>
  <sheetData>
    <row r="1" spans="1:256" ht="27.75">
      <c r="A1" s="1" t="s">
        <v>76</v>
      </c>
      <c r="B1" s="1"/>
      <c r="C1" s="1"/>
      <c r="D1" s="1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0" s="36" customFormat="1" ht="19.5" customHeight="1">
      <c r="A2" s="33" t="s">
        <v>77</v>
      </c>
      <c r="B2" s="34"/>
      <c r="C2" s="34"/>
      <c r="D2" s="34"/>
      <c r="E2" s="34"/>
      <c r="F2" s="35" t="s">
        <v>2</v>
      </c>
      <c r="G2" s="35" t="s">
        <v>3</v>
      </c>
      <c r="H2" s="35" t="s">
        <v>4</v>
      </c>
      <c r="I2" s="35" t="s">
        <v>5</v>
      </c>
      <c r="J2" s="35" t="s">
        <v>6</v>
      </c>
    </row>
    <row r="3" spans="1:10" s="36" customFormat="1" ht="18.75">
      <c r="A3" s="37" t="s">
        <v>78</v>
      </c>
      <c r="B3" s="37"/>
      <c r="C3" s="37"/>
      <c r="D3" s="37"/>
      <c r="E3" s="37"/>
      <c r="F3" s="38">
        <v>8815.888</v>
      </c>
      <c r="G3" s="39">
        <v>8672</v>
      </c>
      <c r="H3" s="39">
        <v>8786</v>
      </c>
      <c r="I3" s="39">
        <v>8469</v>
      </c>
      <c r="J3" s="39">
        <v>8275</v>
      </c>
    </row>
    <row r="4" spans="1:10" s="36" customFormat="1" ht="18.75">
      <c r="A4" s="37" t="s">
        <v>63</v>
      </c>
      <c r="B4" s="37"/>
      <c r="C4" s="37"/>
      <c r="D4" s="37"/>
      <c r="E4" s="37"/>
      <c r="F4" s="38">
        <v>314.545</v>
      </c>
      <c r="G4" s="39">
        <v>307</v>
      </c>
      <c r="H4" s="39">
        <v>301</v>
      </c>
      <c r="I4" s="39">
        <v>300</v>
      </c>
      <c r="J4" s="39">
        <v>295</v>
      </c>
    </row>
    <row r="5" spans="1:10" s="36" customFormat="1" ht="18.75">
      <c r="A5" s="37" t="s">
        <v>79</v>
      </c>
      <c r="B5" s="37"/>
      <c r="C5" s="37"/>
      <c r="D5" s="37"/>
      <c r="E5" s="37"/>
      <c r="F5" s="38">
        <v>280.674</v>
      </c>
      <c r="G5" s="39">
        <v>272</v>
      </c>
      <c r="H5" s="39">
        <v>259</v>
      </c>
      <c r="I5" s="39">
        <v>260</v>
      </c>
      <c r="J5" s="39">
        <v>263</v>
      </c>
    </row>
    <row r="6" spans="1:10" s="36" customFormat="1" ht="18.75">
      <c r="A6" s="37" t="s">
        <v>80</v>
      </c>
      <c r="B6" s="37"/>
      <c r="C6" s="37"/>
      <c r="D6" s="37"/>
      <c r="E6" s="37"/>
      <c r="F6" s="40">
        <v>0.1438881748560738</v>
      </c>
      <c r="G6" s="41">
        <v>0.14100000000000001</v>
      </c>
      <c r="H6" s="41">
        <v>0.14</v>
      </c>
      <c r="I6" s="41">
        <v>0.14300000000000002</v>
      </c>
      <c r="J6" s="41">
        <v>0.14500000000000002</v>
      </c>
    </row>
    <row r="7" spans="1:10" s="36" customFormat="1" ht="18.75">
      <c r="A7" s="37" t="s">
        <v>73</v>
      </c>
      <c r="B7" s="37"/>
      <c r="C7" s="37"/>
      <c r="D7" s="37"/>
      <c r="E7" s="37"/>
      <c r="F7" s="40">
        <v>0.015494242065682418</v>
      </c>
      <c r="G7" s="41">
        <v>0.016</v>
      </c>
      <c r="H7" s="41">
        <v>0.019</v>
      </c>
      <c r="I7" s="41">
        <v>0.019</v>
      </c>
      <c r="J7" s="41">
        <v>0.015</v>
      </c>
    </row>
    <row r="8" spans="1:10" s="36" customFormat="1" ht="18.75">
      <c r="A8"/>
      <c r="B8"/>
      <c r="C8"/>
      <c r="D8"/>
      <c r="E8"/>
      <c r="F8" s="42"/>
      <c r="G8" s="42"/>
      <c r="H8" s="42"/>
      <c r="I8" s="42"/>
      <c r="J8" s="42"/>
    </row>
    <row r="9" spans="1:10" s="36" customFormat="1" ht="19.5" customHeight="1">
      <c r="A9" s="43" t="s">
        <v>81</v>
      </c>
      <c r="B9" s="44"/>
      <c r="C9" s="44"/>
      <c r="D9" s="44"/>
      <c r="E9" s="44"/>
      <c r="F9" s="45" t="s">
        <v>2</v>
      </c>
      <c r="G9" s="45" t="s">
        <v>3</v>
      </c>
      <c r="H9" s="45" t="s">
        <v>4</v>
      </c>
      <c r="I9" s="45" t="s">
        <v>5</v>
      </c>
      <c r="J9" s="45" t="s">
        <v>6</v>
      </c>
    </row>
    <row r="10" spans="1:10" s="36" customFormat="1" ht="18.75">
      <c r="A10" s="37" t="s">
        <v>78</v>
      </c>
      <c r="B10" s="37"/>
      <c r="C10" s="37"/>
      <c r="D10" s="37"/>
      <c r="E10" s="37"/>
      <c r="F10" s="38">
        <v>13494.778</v>
      </c>
      <c r="G10" s="39">
        <v>13041</v>
      </c>
      <c r="H10" s="39">
        <v>12418</v>
      </c>
      <c r="I10" s="39">
        <v>12124</v>
      </c>
      <c r="J10" s="39">
        <v>11321</v>
      </c>
    </row>
    <row r="11" spans="1:10" s="36" customFormat="1" ht="18.75">
      <c r="A11" s="37" t="s">
        <v>63</v>
      </c>
      <c r="B11" s="37"/>
      <c r="C11" s="37"/>
      <c r="D11" s="37"/>
      <c r="E11" s="37"/>
      <c r="F11" s="38">
        <v>407.532</v>
      </c>
      <c r="G11" s="39">
        <v>396</v>
      </c>
      <c r="H11" s="39">
        <v>390</v>
      </c>
      <c r="I11" s="39">
        <v>377</v>
      </c>
      <c r="J11" s="39">
        <v>378</v>
      </c>
    </row>
    <row r="12" spans="1:10" s="36" customFormat="1" ht="18.75">
      <c r="A12" s="37" t="s">
        <v>79</v>
      </c>
      <c r="B12" s="37"/>
      <c r="C12" s="37"/>
      <c r="D12" s="37"/>
      <c r="E12" s="37"/>
      <c r="F12" s="38">
        <v>343.616</v>
      </c>
      <c r="G12" s="39">
        <v>328</v>
      </c>
      <c r="H12" s="39">
        <v>337</v>
      </c>
      <c r="I12" s="39">
        <v>324</v>
      </c>
      <c r="J12" s="39">
        <v>319</v>
      </c>
    </row>
    <row r="13" spans="1:10" s="36" customFormat="1" ht="18.75">
      <c r="A13" s="37" t="s">
        <v>80</v>
      </c>
      <c r="B13" s="37"/>
      <c r="C13" s="37"/>
      <c r="D13" s="37"/>
      <c r="E13" s="37"/>
      <c r="F13" s="40">
        <v>0.1228640851557621</v>
      </c>
      <c r="G13" s="41">
        <v>0.124</v>
      </c>
      <c r="H13" s="41">
        <v>0.127</v>
      </c>
      <c r="I13" s="41">
        <v>0.129</v>
      </c>
      <c r="J13" s="41">
        <v>0.137</v>
      </c>
    </row>
    <row r="14" spans="1:10" s="36" customFormat="1" ht="18.75">
      <c r="A14" s="37" t="s">
        <v>73</v>
      </c>
      <c r="B14" s="37"/>
      <c r="C14" s="37"/>
      <c r="D14" s="37"/>
      <c r="E14" s="37"/>
      <c r="F14" s="40">
        <v>0.019269605495557868</v>
      </c>
      <c r="G14" s="41">
        <v>0.021</v>
      </c>
      <c r="H14" s="41">
        <v>0.017</v>
      </c>
      <c r="I14" s="41">
        <v>0.018</v>
      </c>
      <c r="J14" s="41">
        <v>0.021</v>
      </c>
    </row>
    <row r="15" spans="1:10" s="36" customFormat="1" ht="18.75">
      <c r="A15"/>
      <c r="B15"/>
      <c r="C15"/>
      <c r="D15"/>
      <c r="E15"/>
      <c r="F15" s="42"/>
      <c r="G15" s="42"/>
      <c r="H15" s="42"/>
      <c r="I15" s="42"/>
      <c r="J15" s="42"/>
    </row>
    <row r="16" spans="1:10" s="36" customFormat="1" ht="19.5" customHeight="1">
      <c r="A16" s="46" t="s">
        <v>82</v>
      </c>
      <c r="B16" s="47"/>
      <c r="C16" s="47"/>
      <c r="D16" s="47"/>
      <c r="E16" s="47"/>
      <c r="F16" s="48" t="s">
        <v>2</v>
      </c>
      <c r="G16" s="48" t="s">
        <v>3</v>
      </c>
      <c r="H16" s="48" t="s">
        <v>4</v>
      </c>
      <c r="I16" s="48" t="s">
        <v>5</v>
      </c>
      <c r="J16" s="48" t="s">
        <v>6</v>
      </c>
    </row>
    <row r="17" spans="1:10" s="36" customFormat="1" ht="18.75">
      <c r="A17" s="37" t="s">
        <v>83</v>
      </c>
      <c r="B17" s="37"/>
      <c r="C17" s="37"/>
      <c r="D17" s="37"/>
      <c r="E17" s="37"/>
      <c r="F17" s="38">
        <v>192.203</v>
      </c>
      <c r="G17" s="39">
        <v>210</v>
      </c>
      <c r="H17" s="39">
        <v>198</v>
      </c>
      <c r="I17" s="39">
        <v>219</v>
      </c>
      <c r="J17" s="39">
        <v>246</v>
      </c>
    </row>
    <row r="18" spans="1:10" s="36" customFormat="1" ht="18.75">
      <c r="A18" s="37" t="s">
        <v>63</v>
      </c>
      <c r="B18" s="37"/>
      <c r="C18" s="37"/>
      <c r="D18" s="37"/>
      <c r="E18" s="37"/>
      <c r="F18" s="38">
        <v>45.707</v>
      </c>
      <c r="G18" s="39">
        <v>47</v>
      </c>
      <c r="H18" s="39">
        <v>4</v>
      </c>
      <c r="I18" s="39">
        <v>40</v>
      </c>
      <c r="J18" s="39">
        <v>39</v>
      </c>
    </row>
    <row r="19" spans="1:10" s="36" customFormat="1" ht="18.75">
      <c r="A19" s="37" t="s">
        <v>84</v>
      </c>
      <c r="B19" s="37"/>
      <c r="C19" s="37"/>
      <c r="D19" s="37"/>
      <c r="E19" s="37"/>
      <c r="F19" s="38">
        <v>16</v>
      </c>
      <c r="G19" s="39">
        <v>16</v>
      </c>
      <c r="H19" s="39">
        <v>-12</v>
      </c>
      <c r="I19" s="39">
        <v>11</v>
      </c>
      <c r="J19" s="39">
        <v>16</v>
      </c>
    </row>
    <row r="20" spans="1:10" s="36" customFormat="1" ht="18.75">
      <c r="A20" s="37" t="s">
        <v>25</v>
      </c>
      <c r="B20" s="37"/>
      <c r="C20" s="37"/>
      <c r="D20" s="37"/>
      <c r="E20" s="37"/>
      <c r="F20" s="38">
        <v>20.6</v>
      </c>
      <c r="G20" s="39">
        <v>23</v>
      </c>
      <c r="H20" s="39">
        <v>-17</v>
      </c>
      <c r="I20" s="39">
        <v>21</v>
      </c>
      <c r="J20" s="39">
        <v>19</v>
      </c>
    </row>
    <row r="21" spans="1:10" s="36" customFormat="1" ht="18.75">
      <c r="A21" s="37" t="s">
        <v>85</v>
      </c>
      <c r="B21" s="37"/>
      <c r="C21" s="37"/>
      <c r="D21" s="37"/>
      <c r="E21" s="37"/>
      <c r="F21" s="40">
        <v>0.926</v>
      </c>
      <c r="G21" s="41">
        <v>0.933</v>
      </c>
      <c r="H21" s="41">
        <v>1.111</v>
      </c>
      <c r="I21" s="41">
        <v>0.9580000000000001</v>
      </c>
      <c r="J21" s="41">
        <v>0.9410000000000001</v>
      </c>
    </row>
    <row r="22" spans="1:10" s="36" customFormat="1" ht="18.75">
      <c r="A22"/>
      <c r="B22" s="32"/>
      <c r="C22" s="32"/>
      <c r="D22" s="32"/>
      <c r="E22" s="32"/>
      <c r="F22" s="42"/>
      <c r="G22" s="42"/>
      <c r="H22" s="42"/>
      <c r="I22" s="42"/>
      <c r="J22" s="42"/>
    </row>
    <row r="23" spans="1:10" s="36" customFormat="1" ht="18.75">
      <c r="A23"/>
      <c r="B23" s="32"/>
      <c r="C23" s="32"/>
      <c r="D23" s="32"/>
      <c r="E23" s="32"/>
      <c r="F23"/>
      <c r="G23"/>
      <c r="H23"/>
      <c r="I23"/>
      <c r="J23"/>
    </row>
    <row r="24" spans="1:10" s="36" customFormat="1" ht="18.75">
      <c r="A24" s="49" t="s">
        <v>62</v>
      </c>
      <c r="B24" s="32"/>
      <c r="C24" s="32"/>
      <c r="D24" s="32"/>
      <c r="E24" s="32"/>
      <c r="F24"/>
      <c r="G24"/>
      <c r="H24"/>
      <c r="I24"/>
      <c r="J24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53"/>
  <sheetViews>
    <sheetView showGridLines="0" tabSelected="1" zoomScale="70" zoomScaleNormal="70" workbookViewId="0" topLeftCell="A19">
      <selection activeCell="S10" sqref="S10"/>
    </sheetView>
  </sheetViews>
  <sheetFormatPr defaultColWidth="9.140625" defaultRowHeight="12.75"/>
  <cols>
    <col min="1" max="1" width="92.140625" style="50" customWidth="1"/>
    <col min="2" max="5" width="13.7109375" style="50" customWidth="1"/>
    <col min="6" max="10" width="15.421875" style="50" customWidth="1"/>
    <col min="11" max="11" width="8.7109375" style="50" customWidth="1"/>
    <col min="12" max="12" width="12.7109375" style="50" customWidth="1"/>
    <col min="13" max="16" width="8.7109375" style="50" customWidth="1"/>
    <col min="17" max="17" width="12.8515625" style="50" customWidth="1"/>
    <col min="18" max="18" width="13.8515625" style="50" customWidth="1"/>
    <col min="19" max="19" width="16.421875" style="50" customWidth="1"/>
    <col min="20" max="16384" width="8.7109375" style="50" customWidth="1"/>
  </cols>
  <sheetData>
    <row r="1" spans="1:256" ht="27.75">
      <c r="A1" s="51" t="s">
        <v>86</v>
      </c>
      <c r="B1" s="52"/>
      <c r="C1" s="53"/>
      <c r="D1" s="53"/>
      <c r="E1" s="53"/>
      <c r="F1" s="54"/>
      <c r="G1" s="54"/>
      <c r="H1" s="54"/>
      <c r="I1" s="54"/>
      <c r="J1" s="5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0" s="57" customFormat="1" ht="18.75">
      <c r="A2" s="55" t="s">
        <v>1</v>
      </c>
      <c r="B2" s="56"/>
      <c r="C2" s="56"/>
      <c r="D2" s="56"/>
      <c r="E2" s="56"/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</row>
    <row r="3" spans="1:256" ht="23.25" customHeight="1">
      <c r="A3" s="58" t="s">
        <v>87</v>
      </c>
      <c r="B3" s="58"/>
      <c r="C3" s="58"/>
      <c r="D3" s="58"/>
      <c r="E3" s="58"/>
      <c r="F3" s="6"/>
      <c r="G3" s="7"/>
      <c r="H3" s="7"/>
      <c r="I3" s="7"/>
      <c r="J3" s="7"/>
      <c r="K3"/>
      <c r="L3" s="59"/>
      <c r="M3" s="59"/>
      <c r="N3" s="59"/>
      <c r="O3" s="59"/>
      <c r="P3" s="59"/>
      <c r="Q3" s="5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3.25" customHeight="1">
      <c r="A4" s="60" t="s">
        <v>63</v>
      </c>
      <c r="B4" s="60"/>
      <c r="C4" s="60"/>
      <c r="D4" s="60"/>
      <c r="E4" s="60"/>
      <c r="F4" s="21">
        <v>765995</v>
      </c>
      <c r="G4" s="9">
        <v>748379</v>
      </c>
      <c r="H4" s="9">
        <v>693420</v>
      </c>
      <c r="I4" s="9">
        <v>716883</v>
      </c>
      <c r="J4" s="9">
        <v>709617</v>
      </c>
      <c r="K4" s="61"/>
      <c r="L4" s="61"/>
      <c r="M4" s="61"/>
      <c r="N4" s="61"/>
      <c r="O4" s="61"/>
      <c r="P4" s="61"/>
      <c r="Q4" s="6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62" t="s">
        <v>88</v>
      </c>
      <c r="B5" s="62"/>
      <c r="C5" s="62"/>
      <c r="D5" s="62"/>
      <c r="E5" s="62"/>
      <c r="F5" s="11">
        <v>45707</v>
      </c>
      <c r="G5" s="12">
        <v>47332</v>
      </c>
      <c r="H5" s="12">
        <v>4027</v>
      </c>
      <c r="I5" s="12">
        <v>40417</v>
      </c>
      <c r="J5" s="12">
        <v>39143</v>
      </c>
      <c r="K5" s="61"/>
      <c r="L5" s="61"/>
      <c r="M5" s="61"/>
      <c r="N5" s="61"/>
      <c r="O5" s="61"/>
      <c r="P5" s="61"/>
      <c r="Q5" s="5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8" t="s">
        <v>87</v>
      </c>
      <c r="B6" s="58"/>
      <c r="C6" s="58"/>
      <c r="D6" s="58"/>
      <c r="E6" s="58"/>
      <c r="F6" s="14">
        <f>F4-F5</f>
        <v>720288</v>
      </c>
      <c r="G6" s="15">
        <f>G4-G5</f>
        <v>701047</v>
      </c>
      <c r="H6" s="15">
        <f>H4-H5</f>
        <v>689393</v>
      </c>
      <c r="I6" s="15">
        <f>I4-I5</f>
        <v>676466</v>
      </c>
      <c r="J6" s="15">
        <f>J4-J5</f>
        <v>670474</v>
      </c>
      <c r="K6"/>
      <c r="L6" s="59"/>
      <c r="M6" s="59"/>
      <c r="N6" s="59"/>
      <c r="O6" s="59"/>
      <c r="P6" s="59"/>
      <c r="Q6" s="5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3.25" customHeight="1">
      <c r="A7" s="63"/>
      <c r="B7" s="63"/>
      <c r="C7" s="63"/>
      <c r="D7" s="63"/>
      <c r="E7" s="63"/>
      <c r="F7" s="6"/>
      <c r="G7" s="7"/>
      <c r="H7" s="7"/>
      <c r="I7" s="7"/>
      <c r="J7" s="7"/>
      <c r="K7"/>
      <c r="L7" s="59"/>
      <c r="M7" s="59"/>
      <c r="N7" s="59"/>
      <c r="O7" s="59"/>
      <c r="P7" s="59"/>
      <c r="Q7" s="5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58" t="s">
        <v>89</v>
      </c>
      <c r="B8" s="58"/>
      <c r="C8" s="58"/>
      <c r="D8" s="58"/>
      <c r="E8" s="58"/>
      <c r="F8" s="6"/>
      <c r="G8" s="7"/>
      <c r="H8" s="7"/>
      <c r="I8" s="7"/>
      <c r="J8" s="7"/>
      <c r="K8"/>
      <c r="L8" s="59"/>
      <c r="M8" s="59"/>
      <c r="N8" s="59"/>
      <c r="O8" s="59"/>
      <c r="P8" s="59"/>
      <c r="Q8" s="5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63" t="s">
        <v>7</v>
      </c>
      <c r="B9" s="63"/>
      <c r="C9" s="63"/>
      <c r="D9" s="63"/>
      <c r="E9" s="63"/>
      <c r="F9" s="21">
        <v>671840</v>
      </c>
      <c r="G9" s="7">
        <v>636658</v>
      </c>
      <c r="H9" s="7">
        <v>635348</v>
      </c>
      <c r="I9" s="7">
        <v>626961</v>
      </c>
      <c r="J9" s="7">
        <v>608073</v>
      </c>
      <c r="K9" s="61"/>
      <c r="L9" s="61"/>
      <c r="M9" s="61"/>
      <c r="N9" s="61"/>
      <c r="O9" s="61"/>
      <c r="P9" s="61"/>
      <c r="Q9" s="5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63" t="s">
        <v>8</v>
      </c>
      <c r="B10" s="63"/>
      <c r="C10" s="63"/>
      <c r="D10" s="63"/>
      <c r="E10" s="63"/>
      <c r="F10" s="21">
        <v>-67324</v>
      </c>
      <c r="G10" s="7">
        <v>-60785</v>
      </c>
      <c r="H10" s="7">
        <v>-62943</v>
      </c>
      <c r="I10" s="7">
        <v>-61348</v>
      </c>
      <c r="J10" s="7">
        <v>-55910</v>
      </c>
      <c r="K10" s="61"/>
      <c r="L10" s="61"/>
      <c r="M10" s="61"/>
      <c r="N10" s="61"/>
      <c r="O10" s="61"/>
      <c r="P10" s="61"/>
      <c r="Q10" s="5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64" t="s">
        <v>90</v>
      </c>
      <c r="B11" s="64"/>
      <c r="C11" s="64"/>
      <c r="D11" s="64"/>
      <c r="E11" s="64"/>
      <c r="F11" s="11">
        <v>2910</v>
      </c>
      <c r="G11" s="16">
        <v>3645</v>
      </c>
      <c r="H11" s="16">
        <v>3595</v>
      </c>
      <c r="I11" s="16">
        <v>4203</v>
      </c>
      <c r="J11" s="16">
        <v>3759</v>
      </c>
      <c r="K11" s="61"/>
      <c r="L11" s="61"/>
      <c r="M11" s="61"/>
      <c r="N11" s="61"/>
      <c r="O11" s="61"/>
      <c r="P11" s="61"/>
      <c r="Q11" s="5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58" t="s">
        <v>91</v>
      </c>
      <c r="B12" s="58"/>
      <c r="C12" s="58"/>
      <c r="D12" s="58"/>
      <c r="E12" s="58"/>
      <c r="F12" s="14">
        <f>F9+F10-F11</f>
        <v>601606</v>
      </c>
      <c r="G12" s="15">
        <f>G9+G10-G11</f>
        <v>572228</v>
      </c>
      <c r="H12" s="15">
        <f>H9+H10-H11</f>
        <v>568810</v>
      </c>
      <c r="I12" s="15">
        <f>I9+I10-I11</f>
        <v>561410</v>
      </c>
      <c r="J12" s="15">
        <f>J9+J10-J11</f>
        <v>548404</v>
      </c>
      <c r="K12" s="65"/>
      <c r="L12" s="61"/>
      <c r="M12" s="59"/>
      <c r="N12" s="59"/>
      <c r="O12" s="59"/>
      <c r="P12" s="59"/>
      <c r="Q12" s="5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63"/>
      <c r="B13" s="63"/>
      <c r="C13" s="63"/>
      <c r="D13" s="63"/>
      <c r="E13" s="63"/>
      <c r="F13" s="6"/>
      <c r="G13" s="7"/>
      <c r="H13" s="7"/>
      <c r="I13" s="7"/>
      <c r="J13" s="7"/>
      <c r="K13"/>
      <c r="L13" s="59"/>
      <c r="M13" s="59"/>
      <c r="N13" s="59"/>
      <c r="O13" s="59"/>
      <c r="P13" s="59"/>
      <c r="Q13" s="5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58" t="s">
        <v>92</v>
      </c>
      <c r="B14" s="58"/>
      <c r="C14" s="58"/>
      <c r="D14" s="58"/>
      <c r="E14" s="58"/>
      <c r="F14" s="6"/>
      <c r="G14" s="7"/>
      <c r="H14" s="7"/>
      <c r="I14" s="7"/>
      <c r="J14" s="7"/>
      <c r="K14"/>
      <c r="L14" s="59"/>
      <c r="M14" s="59"/>
      <c r="N14" s="59"/>
      <c r="O14" s="59"/>
      <c r="P14" s="59"/>
      <c r="Q14" s="5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 s="63" t="s">
        <v>93</v>
      </c>
      <c r="B15" s="63"/>
      <c r="C15" s="63"/>
      <c r="D15" s="63"/>
      <c r="E15" s="63"/>
      <c r="F15" s="21">
        <v>-328188</v>
      </c>
      <c r="G15" s="7">
        <v>-323844</v>
      </c>
      <c r="H15" s="7">
        <v>-322829</v>
      </c>
      <c r="I15" s="7">
        <v>-321335</v>
      </c>
      <c r="J15" s="7">
        <v>-309824</v>
      </c>
      <c r="K15" s="61"/>
      <c r="L15" s="61"/>
      <c r="M15" s="61"/>
      <c r="N15" s="61"/>
      <c r="O15" s="61"/>
      <c r="P15" s="61"/>
      <c r="Q15" s="5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 s="64" t="s">
        <v>94</v>
      </c>
      <c r="B16" s="64"/>
      <c r="C16" s="64"/>
      <c r="D16" s="64"/>
      <c r="E16" s="64"/>
      <c r="F16" s="11">
        <v>-25107</v>
      </c>
      <c r="G16" s="16">
        <v>-24148</v>
      </c>
      <c r="H16" s="16">
        <v>-21120</v>
      </c>
      <c r="I16" s="16">
        <v>-19551</v>
      </c>
      <c r="J16" s="16">
        <v>-20284</v>
      </c>
      <c r="K16" s="61"/>
      <c r="L16" s="61"/>
      <c r="M16" s="61"/>
      <c r="N16" s="61"/>
      <c r="O16" s="61"/>
      <c r="P16" s="61"/>
      <c r="Q16" s="5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 s="58" t="s">
        <v>92</v>
      </c>
      <c r="B17" s="58"/>
      <c r="C17" s="58"/>
      <c r="D17" s="58"/>
      <c r="E17" s="58"/>
      <c r="F17" s="14">
        <f>F15-F16</f>
        <v>-303081</v>
      </c>
      <c r="G17" s="15">
        <f>G15-G16</f>
        <v>-299696</v>
      </c>
      <c r="H17" s="15">
        <f>H15-H16</f>
        <v>-301709</v>
      </c>
      <c r="I17" s="15">
        <f>I15-I16</f>
        <v>-301784</v>
      </c>
      <c r="J17" s="15">
        <f>J15-J16</f>
        <v>-289540</v>
      </c>
      <c r="K17"/>
      <c r="L17" s="59"/>
      <c r="M17" s="59"/>
      <c r="N17" s="59"/>
      <c r="O17" s="59"/>
      <c r="P17" s="59"/>
      <c r="Q17" s="5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 s="63"/>
      <c r="B18" s="63"/>
      <c r="C18" s="63"/>
      <c r="D18" s="63"/>
      <c r="E18" s="63"/>
      <c r="F18" s="6"/>
      <c r="G18" s="7"/>
      <c r="H18" s="7"/>
      <c r="I18" s="7"/>
      <c r="J18" s="7"/>
      <c r="K18"/>
      <c r="L18" s="59"/>
      <c r="M18" s="59"/>
      <c r="N18" s="59"/>
      <c r="O18" s="59"/>
      <c r="P18" s="59"/>
      <c r="Q18" s="5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 s="58" t="s">
        <v>95</v>
      </c>
      <c r="B19" s="58"/>
      <c r="C19" s="58"/>
      <c r="D19" s="58"/>
      <c r="E19" s="58"/>
      <c r="F19" s="6"/>
      <c r="G19" s="7"/>
      <c r="H19" s="7"/>
      <c r="I19" s="7"/>
      <c r="J19" s="7"/>
      <c r="K19"/>
      <c r="L19" s="59"/>
      <c r="M19" s="59"/>
      <c r="N19" s="59"/>
      <c r="O19" s="59"/>
      <c r="P19" s="59"/>
      <c r="Q19" s="5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 s="63" t="s">
        <v>25</v>
      </c>
      <c r="B20" s="63"/>
      <c r="C20" s="63"/>
      <c r="D20" s="63"/>
      <c r="E20" s="63"/>
      <c r="F20" s="21">
        <v>340020</v>
      </c>
      <c r="G20" s="7">
        <v>321658</v>
      </c>
      <c r="H20" s="7">
        <v>275707</v>
      </c>
      <c r="I20" s="7">
        <v>301879</v>
      </c>
      <c r="J20" s="7">
        <v>309261</v>
      </c>
      <c r="K20" s="61"/>
      <c r="L20" s="61"/>
      <c r="M20" s="61"/>
      <c r="N20" s="61"/>
      <c r="O20" s="61"/>
      <c r="P20" s="61"/>
      <c r="Q20" s="5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 s="63" t="s">
        <v>96</v>
      </c>
      <c r="B21" s="63"/>
      <c r="C21" s="63"/>
      <c r="D21" s="63"/>
      <c r="E21" s="63"/>
      <c r="F21" s="21"/>
      <c r="G21" s="7"/>
      <c r="H21" s="7"/>
      <c r="I21" s="7"/>
      <c r="J21" s="7">
        <v>-13651</v>
      </c>
      <c r="K21"/>
      <c r="L21" s="59"/>
      <c r="M21" s="59"/>
      <c r="N21" s="59"/>
      <c r="O21" s="59"/>
      <c r="P21" s="59"/>
      <c r="Q21" s="5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 s="64" t="s">
        <v>97</v>
      </c>
      <c r="B22" s="64"/>
      <c r="C22" s="64"/>
      <c r="D22" s="64"/>
      <c r="E22" s="64"/>
      <c r="F22" s="11"/>
      <c r="G22" s="16"/>
      <c r="H22" s="16"/>
      <c r="I22" s="16">
        <v>-35000</v>
      </c>
      <c r="J22" s="16"/>
      <c r="K22"/>
      <c r="L22" s="66"/>
      <c r="M22" s="59"/>
      <c r="N22" s="59"/>
      <c r="O22" s="59"/>
      <c r="P22" s="59"/>
      <c r="Q22" s="5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 s="58" t="s">
        <v>95</v>
      </c>
      <c r="B23" s="58"/>
      <c r="C23" s="58"/>
      <c r="D23" s="58"/>
      <c r="E23" s="58"/>
      <c r="F23" s="14">
        <f>F20-F21-F22</f>
        <v>340020</v>
      </c>
      <c r="G23" s="15">
        <f>G20-G21-G22</f>
        <v>321658</v>
      </c>
      <c r="H23" s="15">
        <f>H20-H21-H22</f>
        <v>275707</v>
      </c>
      <c r="I23" s="15">
        <f>I20-I21-I22</f>
        <v>336879</v>
      </c>
      <c r="J23" s="15">
        <f>J20-J21-J22</f>
        <v>322912</v>
      </c>
      <c r="K23"/>
      <c r="L23" s="59"/>
      <c r="M23" s="59"/>
      <c r="N23" s="59"/>
      <c r="O23" s="59"/>
      <c r="P23" s="59"/>
      <c r="Q23" s="5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 s="63"/>
      <c r="B24" s="63"/>
      <c r="C24" s="63"/>
      <c r="D24" s="63"/>
      <c r="E24" s="63"/>
      <c r="F24" s="6"/>
      <c r="G24" s="7"/>
      <c r="H24" s="7"/>
      <c r="I24" s="7"/>
      <c r="J24" s="7"/>
      <c r="K24"/>
      <c r="L24" s="59"/>
      <c r="M24" s="59"/>
      <c r="N24" s="59"/>
      <c r="O24" s="59"/>
      <c r="P24" s="59"/>
      <c r="Q24" s="5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58" t="s">
        <v>98</v>
      </c>
      <c r="B25" s="58"/>
      <c r="C25" s="58"/>
      <c r="D25" s="58"/>
      <c r="E25" s="58"/>
      <c r="F25" s="6"/>
      <c r="G25" s="7"/>
      <c r="H25" s="7"/>
      <c r="I25" s="7"/>
      <c r="J25" s="7"/>
      <c r="K25"/>
      <c r="L25" s="59"/>
      <c r="M25" s="59"/>
      <c r="N25" s="59"/>
      <c r="O25" s="59"/>
      <c r="P25" s="59"/>
      <c r="Q25" s="5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63" t="s">
        <v>27</v>
      </c>
      <c r="B26" s="63"/>
      <c r="C26" s="63"/>
      <c r="D26" s="63"/>
      <c r="E26" s="63"/>
      <c r="F26" s="21">
        <v>263153</v>
      </c>
      <c r="G26" s="7">
        <v>247108</v>
      </c>
      <c r="H26" s="7">
        <v>244274</v>
      </c>
      <c r="I26" s="7">
        <v>224871</v>
      </c>
      <c r="J26" s="7">
        <v>239884</v>
      </c>
      <c r="K26" s="67"/>
      <c r="L26" s="67"/>
      <c r="M26" s="67"/>
      <c r="N26" s="67"/>
      <c r="O26" s="67"/>
      <c r="P26" s="61"/>
      <c r="Q26" s="5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63" t="s">
        <v>96</v>
      </c>
      <c r="B27" s="63"/>
      <c r="C27" s="63"/>
      <c r="D27" s="63"/>
      <c r="E27" s="63"/>
      <c r="F27" s="21"/>
      <c r="G27" s="7"/>
      <c r="H27" s="7"/>
      <c r="I27" s="7"/>
      <c r="J27" s="7">
        <v>-10648</v>
      </c>
      <c r="K27"/>
      <c r="L27" s="61"/>
      <c r="M27" s="59"/>
      <c r="N27" s="59"/>
      <c r="O27" s="59"/>
      <c r="P27" s="59"/>
      <c r="Q27" s="5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customHeight="1">
      <c r="A28" s="64" t="s">
        <v>97</v>
      </c>
      <c r="B28" s="64"/>
      <c r="C28" s="64"/>
      <c r="D28" s="64"/>
      <c r="E28" s="64"/>
      <c r="F28" s="11"/>
      <c r="G28" s="16"/>
      <c r="H28" s="16"/>
      <c r="I28" s="16">
        <v>-35000</v>
      </c>
      <c r="J28" s="16"/>
      <c r="K28"/>
      <c r="L28" s="59"/>
      <c r="M28" s="59"/>
      <c r="N28" s="59"/>
      <c r="O28" s="59"/>
      <c r="P28" s="59"/>
      <c r="Q28" s="5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58" t="s">
        <v>98</v>
      </c>
      <c r="B29" s="58"/>
      <c r="C29" s="58"/>
      <c r="D29" s="58"/>
      <c r="E29" s="58"/>
      <c r="F29" s="14">
        <f>F26-F27-F28</f>
        <v>263153</v>
      </c>
      <c r="G29" s="15">
        <f>G26-G27-G28</f>
        <v>247108</v>
      </c>
      <c r="H29" s="15">
        <f>H26-H27-H28</f>
        <v>244274</v>
      </c>
      <c r="I29" s="15">
        <f>I26-I27-I28</f>
        <v>259871</v>
      </c>
      <c r="J29" s="15">
        <f>J26-J27-J28</f>
        <v>250532</v>
      </c>
      <c r="K29"/>
      <c r="L29" s="59"/>
      <c r="M29" s="59"/>
      <c r="N29" s="59"/>
      <c r="O29" s="59"/>
      <c r="P29" s="59"/>
      <c r="Q29" s="5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58"/>
      <c r="B30" s="58"/>
      <c r="C30" s="58"/>
      <c r="D30" s="58"/>
      <c r="E30" s="58"/>
      <c r="F30" s="6"/>
      <c r="G30" s="7"/>
      <c r="H30" s="7"/>
      <c r="I30" s="7"/>
      <c r="J30" s="7"/>
      <c r="K30"/>
      <c r="L30" s="59"/>
      <c r="M30" s="59"/>
      <c r="N30" s="59"/>
      <c r="O30" s="59"/>
      <c r="P30" s="59"/>
      <c r="Q30" s="5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 s="68" t="s">
        <v>99</v>
      </c>
      <c r="B31" s="68"/>
      <c r="C31" s="68"/>
      <c r="D31" s="68"/>
      <c r="E31" s="68"/>
      <c r="F31" s="6"/>
      <c r="G31" s="7"/>
      <c r="H31" s="7"/>
      <c r="I31" s="7"/>
      <c r="J31" s="7"/>
      <c r="K31"/>
      <c r="L31" s="61"/>
      <c r="M31" s="59"/>
      <c r="N31" s="59"/>
      <c r="O31" s="59"/>
      <c r="P31" s="59"/>
      <c r="Q31" s="5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63" t="s">
        <v>100</v>
      </c>
      <c r="B32" s="63"/>
      <c r="C32" s="63"/>
      <c r="D32" s="63"/>
      <c r="E32" s="63"/>
      <c r="F32" s="21">
        <v>6131588</v>
      </c>
      <c r="G32" s="7">
        <v>6212201</v>
      </c>
      <c r="H32" s="7">
        <v>5985749</v>
      </c>
      <c r="I32" s="7">
        <v>5710138</v>
      </c>
      <c r="J32" s="7">
        <v>5392937</v>
      </c>
      <c r="K32"/>
      <c r="L32" s="61"/>
      <c r="M32" s="61"/>
      <c r="N32" s="61"/>
      <c r="O32" s="61"/>
      <c r="P32" s="61"/>
      <c r="Q32" s="61"/>
      <c r="R32" s="61"/>
      <c r="S32" s="6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64" t="s">
        <v>101</v>
      </c>
      <c r="B33" s="64"/>
      <c r="C33" s="64"/>
      <c r="D33" s="64"/>
      <c r="E33" s="64"/>
      <c r="F33" s="11">
        <v>1860227</v>
      </c>
      <c r="G33" s="16">
        <v>1878998</v>
      </c>
      <c r="H33" s="16">
        <v>1892856</v>
      </c>
      <c r="I33" s="16">
        <v>1869712</v>
      </c>
      <c r="J33" s="16">
        <v>1824472</v>
      </c>
      <c r="K33"/>
      <c r="L33" s="61"/>
      <c r="M33" s="61"/>
      <c r="N33" s="61"/>
      <c r="O33" s="61"/>
      <c r="P33" s="61"/>
      <c r="Q33" s="5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7.5" customHeight="1">
      <c r="A34" s="69" t="s">
        <v>102</v>
      </c>
      <c r="B34" s="69"/>
      <c r="C34" s="69"/>
      <c r="D34" s="69"/>
      <c r="E34" s="69"/>
      <c r="F34" s="14">
        <f>F32-F33</f>
        <v>4271361</v>
      </c>
      <c r="G34" s="15">
        <f>G32-G33</f>
        <v>4333203</v>
      </c>
      <c r="H34" s="15">
        <f>H32-H33</f>
        <v>4092893</v>
      </c>
      <c r="I34" s="15">
        <f>I32-I33</f>
        <v>3840426</v>
      </c>
      <c r="J34" s="15">
        <f>J32-J33</f>
        <v>3568465</v>
      </c>
      <c r="K34"/>
      <c r="L34" s="59"/>
      <c r="M34" s="59"/>
      <c r="N34" s="59"/>
      <c r="O34" s="59"/>
      <c r="P34" s="59"/>
      <c r="Q34" s="5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64" t="s">
        <v>103</v>
      </c>
      <c r="B35" s="64"/>
      <c r="C35" s="64"/>
      <c r="D35" s="64"/>
      <c r="E35" s="64"/>
      <c r="F35" s="11"/>
      <c r="G35" s="16"/>
      <c r="H35" s="16">
        <v>46144</v>
      </c>
      <c r="I35" s="16">
        <f>('[1]Nyckeltal-beräkning'!V43+'[1]Nyckeltal-beräkning'!W43)/2</f>
        <v>36144.02000000002</v>
      </c>
      <c r="J35" s="16">
        <v>5324</v>
      </c>
      <c r="K35"/>
      <c r="L35" s="61"/>
      <c r="M35" s="61"/>
      <c r="N35" s="61"/>
      <c r="O35" s="61"/>
      <c r="P35" s="61"/>
      <c r="Q35" s="5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 s="70" t="s">
        <v>99</v>
      </c>
      <c r="B36" s="70"/>
      <c r="C36" s="70"/>
      <c r="D36" s="70"/>
      <c r="E36" s="70"/>
      <c r="F36" s="14">
        <f>SUM(F34:F35)</f>
        <v>4271361</v>
      </c>
      <c r="G36" s="15">
        <f>SUM(G34:G35)</f>
        <v>4333203</v>
      </c>
      <c r="H36" s="15">
        <f>SUM(H34:H35)</f>
        <v>4139037</v>
      </c>
      <c r="I36" s="15">
        <f>SUM(I34:I35)</f>
        <v>3876570.02</v>
      </c>
      <c r="J36" s="15">
        <f>SUM(J34:J35)</f>
        <v>3573789</v>
      </c>
      <c r="K36"/>
      <c r="L36" s="59"/>
      <c r="M36" s="59"/>
      <c r="N36" s="59"/>
      <c r="O36" s="59"/>
      <c r="P36" s="59"/>
      <c r="Q36" s="5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58"/>
      <c r="B37" s="58"/>
      <c r="C37" s="58"/>
      <c r="D37" s="58"/>
      <c r="E37" s="58"/>
      <c r="F37" s="14"/>
      <c r="G37" s="15"/>
      <c r="H37" s="15"/>
      <c r="I37" s="15"/>
      <c r="J37" s="15"/>
      <c r="K37"/>
      <c r="L37" s="59"/>
      <c r="M37" s="59"/>
      <c r="N37" s="59"/>
      <c r="O37" s="59"/>
      <c r="P37" s="59"/>
      <c r="Q37" s="5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64" t="s">
        <v>104</v>
      </c>
      <c r="B38" s="64"/>
      <c r="C38" s="64"/>
      <c r="D38" s="64"/>
      <c r="E38" s="64"/>
      <c r="F38" s="11">
        <v>195936.08000000016</v>
      </c>
      <c r="G38" s="16">
        <v>179500</v>
      </c>
      <c r="H38" s="16">
        <v>162940.39606660037</v>
      </c>
      <c r="I38" s="16">
        <v>253116.78700000021</v>
      </c>
      <c r="J38" s="16">
        <v>181712.8889999999</v>
      </c>
      <c r="K38" s="71"/>
      <c r="L38" s="72"/>
      <c r="M38" s="59"/>
      <c r="N38" s="59"/>
      <c r="O38" s="59"/>
      <c r="P38" s="59"/>
      <c r="Q38" s="5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" customHeight="1">
      <c r="A39" s="58" t="s">
        <v>105</v>
      </c>
      <c r="B39" s="58"/>
      <c r="C39" s="58"/>
      <c r="D39" s="58"/>
      <c r="E39" s="58"/>
      <c r="F39" s="18">
        <f>+'[1]Alternativa nyckeltal'!I72</f>
        <v>21713105</v>
      </c>
      <c r="G39" s="15">
        <v>21204281</v>
      </c>
      <c r="H39" s="15">
        <v>20592709</v>
      </c>
      <c r="I39" s="15">
        <v>19596456</v>
      </c>
      <c r="J39" s="15">
        <v>18760263</v>
      </c>
      <c r="K39" s="61"/>
      <c r="L39" s="61"/>
      <c r="M39" s="61"/>
      <c r="N39" s="61"/>
      <c r="O39" s="61"/>
      <c r="P39" s="61"/>
      <c r="Q39" s="5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" customHeight="1">
      <c r="A40" s="58"/>
      <c r="B40" s="58"/>
      <c r="C40" s="58"/>
      <c r="D40" s="58"/>
      <c r="E40" s="58"/>
      <c r="F40" s="14"/>
      <c r="G40" s="15"/>
      <c r="H40" s="15"/>
      <c r="I40" s="15"/>
      <c r="J40" s="15"/>
      <c r="K40"/>
      <c r="L40" s="59"/>
      <c r="M40" s="59"/>
      <c r="N40" s="59"/>
      <c r="O40" s="59"/>
      <c r="P40" s="59"/>
      <c r="Q40" s="5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0" s="57" customFormat="1" ht="37.5" customHeight="1">
      <c r="A41" s="55" t="s">
        <v>1</v>
      </c>
      <c r="B41" s="55"/>
      <c r="C41" s="55"/>
      <c r="D41" s="55"/>
      <c r="E41" s="55"/>
      <c r="F41" s="73" t="s">
        <v>106</v>
      </c>
      <c r="G41" s="74" t="s">
        <v>107</v>
      </c>
      <c r="H41" s="74" t="s">
        <v>108</v>
      </c>
      <c r="I41" s="74" t="s">
        <v>109</v>
      </c>
      <c r="J41" s="74" t="s">
        <v>110</v>
      </c>
    </row>
    <row r="42" spans="1:12" ht="18.75">
      <c r="A42" s="75" t="s">
        <v>111</v>
      </c>
      <c r="B42" s="75"/>
      <c r="C42" s="75"/>
      <c r="D42" s="75"/>
      <c r="E42" s="75"/>
      <c r="F42" s="6"/>
      <c r="G42" s="7"/>
      <c r="H42" s="7"/>
      <c r="I42" s="7"/>
      <c r="J42" s="7"/>
      <c r="L42"/>
    </row>
    <row r="43" spans="1:12" ht="18.75">
      <c r="A43" s="63" t="s">
        <v>112</v>
      </c>
      <c r="B43" s="63"/>
      <c r="C43" s="63"/>
      <c r="D43" s="63"/>
      <c r="E43" s="63"/>
      <c r="F43" s="21">
        <f>+'[1]Alternativa nyckeltal'!L79</f>
        <v>2714210</v>
      </c>
      <c r="G43" s="7">
        <v>2952842</v>
      </c>
      <c r="H43" s="7">
        <v>3006106</v>
      </c>
      <c r="I43" s="7">
        <v>6147871</v>
      </c>
      <c r="J43" s="7">
        <v>5433949</v>
      </c>
      <c r="L43" s="76"/>
    </row>
    <row r="44" spans="1:10" ht="18.75">
      <c r="A44" s="64" t="s">
        <v>113</v>
      </c>
      <c r="B44" s="64"/>
      <c r="C44" s="64"/>
      <c r="D44" s="64"/>
      <c r="E44" s="64"/>
      <c r="F44" s="11">
        <f>+'[1]Alternativa nyckeltal'!L80</f>
        <v>131853</v>
      </c>
      <c r="G44" s="16">
        <v>497247</v>
      </c>
      <c r="H44" s="16">
        <v>733352</v>
      </c>
      <c r="I44" s="16">
        <v>364221</v>
      </c>
      <c r="J44" s="16">
        <v>-21328</v>
      </c>
    </row>
    <row r="45" spans="1:10" ht="18.75">
      <c r="A45" s="69" t="s">
        <v>114</v>
      </c>
      <c r="B45" s="69"/>
      <c r="C45" s="69"/>
      <c r="D45" s="69"/>
      <c r="E45" s="69"/>
      <c r="F45" s="14">
        <f>F43-F44</f>
        <v>2582357</v>
      </c>
      <c r="G45" s="15">
        <f>G43-G44</f>
        <v>2455595</v>
      </c>
      <c r="H45" s="15">
        <f>H43-H44</f>
        <v>2272754</v>
      </c>
      <c r="I45" s="15">
        <f>I43-I44</f>
        <v>5783650</v>
      </c>
      <c r="J45" s="15">
        <f>J43-J44</f>
        <v>5455277</v>
      </c>
    </row>
    <row r="46" spans="1:10" ht="15.75">
      <c r="A46" s="77"/>
      <c r="B46" s="78"/>
      <c r="C46" s="79"/>
      <c r="D46" s="79"/>
      <c r="E46" s="79"/>
      <c r="F46" s="80"/>
      <c r="G46" s="80"/>
      <c r="H46" s="80"/>
      <c r="I46" s="80"/>
      <c r="J46" s="80"/>
    </row>
    <row r="47" spans="1:10" ht="15.75">
      <c r="A47" s="78"/>
      <c r="B47" s="78"/>
      <c r="C47" s="79"/>
      <c r="D47" s="79"/>
      <c r="E47" s="79"/>
      <c r="F47" s="81"/>
      <c r="G47" s="81"/>
      <c r="H47" s="81"/>
      <c r="I47" s="81"/>
      <c r="J47" s="81"/>
    </row>
    <row r="48" spans="1:10" ht="15.75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5.75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 ht="15.75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10" ht="15.75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10" ht="15.75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15.75">
      <c r="A53" s="82"/>
      <c r="B53" s="82"/>
      <c r="C53" s="82"/>
      <c r="D53" s="82"/>
      <c r="E53" s="82"/>
      <c r="F53" s="82"/>
      <c r="G53" s="82"/>
      <c r="H53" s="82"/>
      <c r="I53" s="82"/>
      <c r="J53" s="82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 Bylander</dc:creator>
  <cp:keywords/>
  <dc:description/>
  <cp:lastModifiedBy>Christina Jungvid Ohlsson</cp:lastModifiedBy>
  <dcterms:created xsi:type="dcterms:W3CDTF">2017-07-25T05:09:47Z</dcterms:created>
  <dcterms:modified xsi:type="dcterms:W3CDTF">2017-08-03T05:36:38Z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615828644</vt:i4>
  </property>
  <property fmtid="{D5CDD505-2E9C-101B-9397-08002B2CF9AE}" pid="9" name="_AuthorEmail">
    <vt:lpwstr>Sofie.Tarring@resurs.se</vt:lpwstr>
  </property>
  <property fmtid="{D5CDD505-2E9C-101B-9397-08002B2CF9AE}" pid="10" name="_AuthorEmailDisplayName">
    <vt:lpwstr>Sofie Tarring</vt:lpwstr>
  </property>
  <property fmtid="{D5CDD505-2E9C-101B-9397-08002B2CF9AE}" pid="11" name="_EmailSubject">
    <vt:lpwstr>Q2 - Exelfiler, Presentation, alternativa nyckeltal</vt:lpwstr>
  </property>
  <property fmtid="{D5CDD505-2E9C-101B-9397-08002B2CF9AE}" pid="12" name="_NewReviewCycle">
    <vt:lpwstr/>
  </property>
  <property fmtid="{D5CDD505-2E9C-101B-9397-08002B2CF9AE}" pid="13" name="_PreviousAdHocReviewCycleID">
    <vt:i4>-1214775791</vt:i4>
  </property>
</Properties>
</file>